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23" activeTab="0"/>
  </bookViews>
  <sheets>
    <sheet name="Rozp. 2021-2023" sheetId="1" r:id="rId1"/>
    <sheet name="Hárok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<sst xmlns="http://schemas.openxmlformats.org/spreadsheetml/2006/main" count="184" uniqueCount="119">
  <si>
    <t>funkčná klasifik.</t>
  </si>
  <si>
    <t>položky</t>
  </si>
  <si>
    <t>aktivita</t>
  </si>
  <si>
    <t>112</t>
  </si>
  <si>
    <t>Mzdové výdavky</t>
  </si>
  <si>
    <t>Odvody</t>
  </si>
  <si>
    <t>220</t>
  </si>
  <si>
    <t>Mzdy</t>
  </si>
  <si>
    <t>Spolu:</t>
  </si>
  <si>
    <t>Odmeny poslancov</t>
  </si>
  <si>
    <t>PROGRAM č. 3  Interné služby</t>
  </si>
  <si>
    <t>PROGRAM č. 4 Služby občanom</t>
  </si>
  <si>
    <t>1.3. Členstvo v samosprávnych</t>
  </si>
  <si>
    <t xml:space="preserve">                               </t>
  </si>
  <si>
    <t xml:space="preserve">                   </t>
  </si>
  <si>
    <t xml:space="preserve">       </t>
  </si>
  <si>
    <t xml:space="preserve">                                        </t>
  </si>
  <si>
    <t>Výdavky spojené s voľbami</t>
  </si>
  <si>
    <t>Výdavky spolu:</t>
  </si>
  <si>
    <t>5.2. Kamerový systém</t>
  </si>
  <si>
    <t>5.3. Civilná ochrana</t>
  </si>
  <si>
    <t>10.2. Knižnica</t>
  </si>
  <si>
    <t>PROGRAM č. 10 Kultúra</t>
  </si>
  <si>
    <t>Rozpočet     na rok      2008 bežné výdavky        tis. Sk</t>
  </si>
  <si>
    <t>Rozpočet     na rok 2008 kapitálové výdavky               tis. Sk</t>
  </si>
  <si>
    <t>Rozpočet     na rok 2009 bežné výdavky                  tis. Sk</t>
  </si>
  <si>
    <t>1070</t>
  </si>
  <si>
    <t>Údržba kamerového systému</t>
  </si>
  <si>
    <t xml:space="preserve">        </t>
  </si>
  <si>
    <t>Nákup pozemkov</t>
  </si>
  <si>
    <t>Kamerový systém</t>
  </si>
  <si>
    <t>Prípr. a projekt. dokumentácia</t>
  </si>
  <si>
    <t>Rekonštrukcia kaštieľa</t>
  </si>
  <si>
    <t>1.1. Plánovanie, výstavba</t>
  </si>
  <si>
    <t>1.2. Výkon funkcie starostu obce</t>
  </si>
  <si>
    <t>Rekonštrukcia potoka</t>
  </si>
  <si>
    <t>4.1. Obecný rozhlas, káblová televízia</t>
  </si>
  <si>
    <t>830</t>
  </si>
  <si>
    <t>4.2. Cintorínske služby</t>
  </si>
  <si>
    <t>5.1. Ochrana pred požiarmi</t>
  </si>
  <si>
    <t>Materiálové výdavky, služby</t>
  </si>
  <si>
    <t>PROGRAM č. 9 Vzdelávanie</t>
  </si>
  <si>
    <t>9.5. ŠKD</t>
  </si>
  <si>
    <t>9.1. Materská škola</t>
  </si>
  <si>
    <t>Výdavky v ŠJ</t>
  </si>
  <si>
    <t>10.1. Obecný kultúrny dom</t>
  </si>
  <si>
    <t>Materialové výdavky, dohody</t>
  </si>
  <si>
    <t>10.3. Šport</t>
  </si>
  <si>
    <t>810</t>
  </si>
  <si>
    <t>PROGRAM č. 12 Prostredie pre život</t>
  </si>
  <si>
    <t>12.1. Verejné osvetlenie</t>
  </si>
  <si>
    <t>Správa a údržba zelene</t>
  </si>
  <si>
    <t xml:space="preserve">12.2. </t>
  </si>
  <si>
    <t>12.3.Zber a odvoz odpadu</t>
  </si>
  <si>
    <t>12.5. Cestná doprava</t>
  </si>
  <si>
    <t>12.6. Správa a údržba bytového fondu</t>
  </si>
  <si>
    <t>PROGRAM č. 14 Sociálne služby</t>
  </si>
  <si>
    <t>14.1.Dôchodcovia</t>
  </si>
  <si>
    <t>14.2. Dávky v hmotnej núdzi</t>
  </si>
  <si>
    <t>PROGRAM č. 16 Administratíva</t>
  </si>
  <si>
    <t>Reprezentačné</t>
  </si>
  <si>
    <t>Spolu</t>
  </si>
  <si>
    <t>1020</t>
  </si>
  <si>
    <t>14.3. Terénna sociálna práca</t>
  </si>
  <si>
    <t>Služby</t>
  </si>
  <si>
    <t>Odvoz TKO</t>
  </si>
  <si>
    <t>Výdavky z dotácie obce</t>
  </si>
  <si>
    <t>Výdavky z dotácie KŠÚ</t>
  </si>
  <si>
    <t>Výstavba zberného dvora</t>
  </si>
  <si>
    <t>Výstavba komunit. centra</t>
  </si>
  <si>
    <t>Výstavba telocvične</t>
  </si>
  <si>
    <t>4.4. Aktivačné práce</t>
  </si>
  <si>
    <t xml:space="preserve">9.4. CVČ </t>
  </si>
  <si>
    <t>111</t>
  </si>
  <si>
    <t>820</t>
  </si>
  <si>
    <t>Tovary a služby</t>
  </si>
  <si>
    <t>Dávky</t>
  </si>
  <si>
    <t>Transféry</t>
  </si>
  <si>
    <t>PROGRAM č. 5 Bezpečnosť  a poriadok</t>
  </si>
  <si>
    <t>PROGRAM č. 1  Plánovanie, výstavba, kontrola</t>
  </si>
  <si>
    <t>Výstavba materskej školy</t>
  </si>
  <si>
    <t>Rozpočet     na rok       2019 kapitál. výdavky               €</t>
  </si>
  <si>
    <t>Rozpočet     na rok       2018       bežné výdavky               €</t>
  </si>
  <si>
    <t>Územný plán</t>
  </si>
  <si>
    <t xml:space="preserve">                                 </t>
  </si>
  <si>
    <t>Rekonštrukcia ciest</t>
  </si>
  <si>
    <t>Výstavba ciest IBV</t>
  </si>
  <si>
    <t>Rekonštrukcia požiarnej zbrojnice</t>
  </si>
  <si>
    <t>Výstavba drevarni 24 b.j.</t>
  </si>
  <si>
    <t>Rekonštrukcia rozhlasu</t>
  </si>
  <si>
    <t>Rekonštrukcia VO</t>
  </si>
  <si>
    <t>Dostavba parkoviska</t>
  </si>
  <si>
    <t>Rozpočet     na rok       2018  kapitál. výdavky               €</t>
  </si>
  <si>
    <t>Rozpočet     na rok       2019   bežné výdavky               €</t>
  </si>
  <si>
    <t>Rozpočet     na rok       2020 bežné výdavky               €</t>
  </si>
  <si>
    <t>Rozpočet     na rok       2020 kapitál. výdavky               €</t>
  </si>
  <si>
    <t>4.3. Vytvorenie prac. miest-§50.j, §54</t>
  </si>
  <si>
    <t>Rozpočet     na rok       2021 bežné výdavky               €</t>
  </si>
  <si>
    <t>Rozpočet     na rok       2021 kapitál. výdavky               €</t>
  </si>
  <si>
    <t>9.2. Základná škola</t>
  </si>
  <si>
    <t>9.3. Školská jedáleň</t>
  </si>
  <si>
    <t>Rekonštrukcia parku pri kostole</t>
  </si>
  <si>
    <t>Podporná činnosť - správa obce</t>
  </si>
  <si>
    <t>3.1. Zasadnutie orgánov samospr. obce</t>
  </si>
  <si>
    <t>3.2. Zabezpeč. úkonov spojených s voľbami</t>
  </si>
  <si>
    <t>12.4. Údržba obec. potoka- vodné hospod.</t>
  </si>
  <si>
    <t>Rozpočet     na rok       2022 bežné výdavky               €</t>
  </si>
  <si>
    <t>Rozpočet     na rok       2022 kapitál. výdavky               €</t>
  </si>
  <si>
    <t xml:space="preserve">1.4. Audit, popl. banke </t>
  </si>
  <si>
    <t>Nákup špeciálnych strojov</t>
  </si>
  <si>
    <t xml:space="preserve">       organizáciách a združeniach</t>
  </si>
  <si>
    <t xml:space="preserve">   SCHVÁLENÝ PROGRAMOVÝ ROZPOČET OBCE KRÍŽOVÁ VES NA ROK 2021-2023</t>
  </si>
  <si>
    <t xml:space="preserve">Rozpočet na roky 2021 - 2023 </t>
  </si>
  <si>
    <t>Výst. domov nižšieho štandardu</t>
  </si>
  <si>
    <t xml:space="preserve">Výst. IBV-vodovod, kanalizácia </t>
  </si>
  <si>
    <t>Očak. rozp.   na rok       2020   bežné výdavky               €</t>
  </si>
  <si>
    <t>Očak. rozp.    na rok       2020   kapitál. výdavky               €</t>
  </si>
  <si>
    <t>Rozpočet     na rok       2023 bežné výdavky               €</t>
  </si>
  <si>
    <t>Rozpočet     na rok       2023 kapitál. výdavky               €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</si>
</sst>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K_č_-;\-* #,##0\ _K_č_-;_-* &quot;-&quot;??\ _K_č_-;_-@_-"/>
    <numFmt numFmtId="175" formatCode="_-* #,##0.00\ _K_č_-;\-* #,##0.00\ _K_č_-;_-* &quot;-&quot;??\ _K_č_-;_-@_-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\ _K_č_-;\-* #,##0.0\ _K_č_-;_-* &quot;-&quot;??\ _K_č_-;_-@_-"/>
    <numFmt numFmtId="180" formatCode="0.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1B]d\.\ mmmm\ yyyy"/>
    <numFmt numFmtId="186" formatCode="#,##0.00\ &quot;Sk&quot;"/>
    <numFmt numFmtId="187" formatCode="#,##0.0\ &quot;Sk&quot;"/>
    <numFmt numFmtId="188" formatCode="#,##0\ &quot;Sk&quot;"/>
    <numFmt numFmtId="189" formatCode="#,##0.000"/>
    <numFmt numFmtId="190" formatCode="[$€-2]\ #,##0.00_);[Red]\([$€-2]\ #,##0.00\)"/>
    <numFmt numFmtId="191" formatCode="[$-41B]dddd\,\ d\.\ mmmm\ yyyy"/>
  </numFmts>
  <fonts count="6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5" fontId="8" fillId="0" borderId="0" applyFont="0" applyFill="0" applyBorder="0" applyAlignment="0" applyProtection="0"/>
    <xf numFmtId="0" fontId="42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6" xfId="33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top"/>
    </xf>
    <xf numFmtId="3" fontId="0" fillId="0" borderId="15" xfId="0" applyNumberFormat="1" applyFont="1" applyBorder="1" applyAlignment="1">
      <alignment horizontal="center" vertical="top"/>
    </xf>
    <xf numFmtId="3" fontId="0" fillId="0" borderId="17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3" fontId="0" fillId="0" borderId="15" xfId="0" applyNumberFormat="1" applyFont="1" applyBorder="1" applyAlignment="1">
      <alignment horizontal="center" vertical="top"/>
    </xf>
    <xf numFmtId="3" fontId="0" fillId="0" borderId="17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0" borderId="17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0" xfId="33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0" fontId="1" fillId="33" borderId="18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4" fontId="9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4" fillId="0" borderId="10" xfId="33" applyNumberFormat="1" applyFont="1" applyBorder="1" applyAlignment="1">
      <alignment horizontal="right" vertical="center"/>
    </xf>
    <xf numFmtId="0" fontId="7" fillId="34" borderId="15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8" fillId="33" borderId="10" xfId="0" applyFont="1" applyFill="1" applyBorder="1" applyAlignment="1">
      <alignment vertical="center"/>
    </xf>
    <xf numFmtId="3" fontId="18" fillId="33" borderId="10" xfId="33" applyNumberFormat="1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" fontId="5" fillId="0" borderId="10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7" fillId="35" borderId="10" xfId="0" applyFont="1" applyFill="1" applyBorder="1" applyAlignment="1">
      <alignment horizontal="left" vertical="center"/>
    </xf>
    <xf numFmtId="3" fontId="7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16" fontId="1" fillId="36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3" fontId="7" fillId="36" borderId="18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189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horizontal="right" vertical="center"/>
    </xf>
    <xf numFmtId="0" fontId="1" fillId="36" borderId="12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3" fontId="0" fillId="36" borderId="15" xfId="0" applyNumberFormat="1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3" fontId="0" fillId="36" borderId="15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4" fontId="4" fillId="36" borderId="10" xfId="0" applyNumberFormat="1" applyFont="1" applyFill="1" applyBorder="1" applyAlignment="1">
      <alignment horizontal="right" vertical="center"/>
    </xf>
    <xf numFmtId="0" fontId="57" fillId="35" borderId="16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3" fontId="58" fillId="35" borderId="10" xfId="0" applyNumberFormat="1" applyFont="1" applyFill="1" applyBorder="1" applyAlignment="1">
      <alignment horizontal="center" vertical="center"/>
    </xf>
    <xf numFmtId="3" fontId="59" fillId="35" borderId="10" xfId="0" applyNumberFormat="1" applyFont="1" applyFill="1" applyBorder="1" applyAlignment="1">
      <alignment horizontal="right" vertical="center"/>
    </xf>
    <xf numFmtId="4" fontId="59" fillId="35" borderId="10" xfId="0" applyNumberFormat="1" applyFont="1" applyFill="1" applyBorder="1" applyAlignment="1">
      <alignment horizontal="right" vertical="center"/>
    </xf>
    <xf numFmtId="3" fontId="59" fillId="3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</cellXfs>
  <cellStyles count="4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Dobrá" xfId="34"/>
    <cellStyle name="Hyperlink" xfId="35"/>
    <cellStyle name="Kontrolná bunka" xfId="36"/>
    <cellStyle name="Nadpis 1" xfId="37"/>
    <cellStyle name="Nadpis 2" xfId="38"/>
    <cellStyle name="Nadpis 3" xfId="39"/>
    <cellStyle name="Nadpis 4" xfId="40"/>
    <cellStyle name="Názov" xfId="41"/>
    <cellStyle name="Neutrálna" xfId="42"/>
    <cellStyle name="Followed Hyperlink" xfId="43"/>
    <cellStyle name="Poznámka" xfId="44"/>
    <cellStyle name="Prepojená bunka" xfId="45"/>
    <cellStyle name="Spolu" xfId="46"/>
    <cellStyle name="Text upozornenia" xfId="47"/>
    <cellStyle name="Vstup" xfId="48"/>
    <cellStyle name="Výpočet" xfId="49"/>
    <cellStyle name="Výstup" xfId="50"/>
    <cellStyle name="Vysvetľujúci text" xfId="51"/>
    <cellStyle name="Zlá" xfId="52"/>
    <cellStyle name="Zvýraznenie1" xfId="53"/>
    <cellStyle name="Zvýraznenie2" xfId="54"/>
    <cellStyle name="Zvýraznenie3" xfId="55"/>
    <cellStyle name="Zvýraznenie4" xfId="56"/>
    <cellStyle name="Zvýraznenie5" xfId="57"/>
    <cellStyle name="Zvýraznenie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a\AppData\Local\Microsoft\Windows\INetCache\Content.Outlook\S11RBEQY\s&#250;hrnn&#253;,%20pr&#237;jmov&#253;%20rozpo&#269;et%20Kr&#237;&#382;ov&#225;%20Ves%2020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 Sumár 2019"/>
      <sheetName val=" Bežné príjmy 2019"/>
      <sheetName val="Kapitálové 2019"/>
      <sheetName val="Finančné"/>
      <sheetName val="Súhrn príjmy 2019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PageLayoutView="0" workbookViewId="0" topLeftCell="A1">
      <selection activeCell="Q156" sqref="Q156"/>
    </sheetView>
  </sheetViews>
  <sheetFormatPr defaultColWidth="9.140625" defaultRowHeight="12.75"/>
  <cols>
    <col min="1" max="1" width="6.57421875" style="0" customWidth="1"/>
    <col min="2" max="2" width="7.28125" style="0" customWidth="1"/>
    <col min="3" max="3" width="7.140625" style="0" customWidth="1"/>
    <col min="4" max="4" width="25.421875" style="0" customWidth="1"/>
    <col min="5" max="5" width="0.2890625" style="0" hidden="1" customWidth="1"/>
    <col min="6" max="6" width="5.7109375" style="0" hidden="1" customWidth="1"/>
    <col min="7" max="7" width="8.421875" style="0" hidden="1" customWidth="1"/>
    <col min="8" max="8" width="7.57421875" style="0" customWidth="1"/>
    <col min="9" max="9" width="7.140625" style="0" customWidth="1"/>
    <col min="10" max="10" width="8.140625" style="0" customWidth="1"/>
    <col min="11" max="11" width="7.7109375" style="0" customWidth="1"/>
    <col min="12" max="14" width="7.57421875" style="0" customWidth="1"/>
    <col min="15" max="15" width="6.421875" style="0" customWidth="1"/>
    <col min="16" max="16" width="8.140625" style="0" customWidth="1"/>
    <col min="17" max="17" width="6.7109375" style="0" customWidth="1"/>
    <col min="18" max="18" width="9.140625" style="0" customWidth="1"/>
    <col min="19" max="19" width="6.8515625" style="0" customWidth="1"/>
    <col min="20" max="20" width="7.57421875" style="0" customWidth="1"/>
    <col min="21" max="21" width="7.00390625" style="0" customWidth="1"/>
  </cols>
  <sheetData>
    <row r="1" spans="1:13" ht="18">
      <c r="A1" s="1" t="s">
        <v>111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43"/>
      <c r="M1" s="43"/>
    </row>
    <row r="2" spans="5:13" ht="12.75">
      <c r="E2" s="38"/>
      <c r="F2" s="38"/>
      <c r="G2" s="38"/>
      <c r="H2" s="38"/>
      <c r="I2" s="38"/>
      <c r="J2" s="38"/>
      <c r="K2" s="38"/>
      <c r="L2" s="44"/>
      <c r="M2" s="44"/>
    </row>
    <row r="3" spans="1:21" ht="12.75" customHeight="1">
      <c r="A3" s="172" t="s">
        <v>112</v>
      </c>
      <c r="B3" s="173"/>
      <c r="C3" s="173"/>
      <c r="D3" s="174"/>
      <c r="E3" s="163" t="s">
        <v>23</v>
      </c>
      <c r="F3" s="163" t="s">
        <v>24</v>
      </c>
      <c r="G3" s="163" t="s">
        <v>25</v>
      </c>
      <c r="H3" s="160" t="s">
        <v>82</v>
      </c>
      <c r="I3" s="160" t="s">
        <v>92</v>
      </c>
      <c r="J3" s="160" t="s">
        <v>93</v>
      </c>
      <c r="K3" s="160" t="s">
        <v>81</v>
      </c>
      <c r="L3" s="160" t="s">
        <v>115</v>
      </c>
      <c r="M3" s="160" t="s">
        <v>116</v>
      </c>
      <c r="N3" s="160" t="s">
        <v>94</v>
      </c>
      <c r="O3" s="160" t="s">
        <v>95</v>
      </c>
      <c r="P3" s="160" t="s">
        <v>97</v>
      </c>
      <c r="Q3" s="160" t="s">
        <v>98</v>
      </c>
      <c r="R3" s="160" t="s">
        <v>106</v>
      </c>
      <c r="S3" s="160" t="s">
        <v>107</v>
      </c>
      <c r="T3" s="160" t="s">
        <v>117</v>
      </c>
      <c r="U3" s="160" t="s">
        <v>118</v>
      </c>
    </row>
    <row r="4" spans="1:21" ht="12.75">
      <c r="A4" s="175"/>
      <c r="B4" s="176"/>
      <c r="C4" s="176"/>
      <c r="D4" s="177"/>
      <c r="E4" s="164"/>
      <c r="F4" s="164"/>
      <c r="G4" s="164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1" ht="12.75">
      <c r="A5" s="166" t="s">
        <v>2</v>
      </c>
      <c r="B5" s="166" t="s">
        <v>0</v>
      </c>
      <c r="C5" s="166" t="s">
        <v>1</v>
      </c>
      <c r="D5" s="169"/>
      <c r="E5" s="164"/>
      <c r="F5" s="164"/>
      <c r="G5" s="164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21" ht="12.75">
      <c r="A6" s="167"/>
      <c r="B6" s="167"/>
      <c r="C6" s="167"/>
      <c r="D6" s="170"/>
      <c r="E6" s="164"/>
      <c r="F6" s="164"/>
      <c r="G6" s="164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21" ht="12.75">
      <c r="A7" s="167"/>
      <c r="B7" s="167"/>
      <c r="C7" s="167"/>
      <c r="D7" s="170"/>
      <c r="E7" s="164"/>
      <c r="F7" s="164"/>
      <c r="G7" s="164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1" ht="12.75">
      <c r="A8" s="168"/>
      <c r="B8" s="168"/>
      <c r="C8" s="168"/>
      <c r="D8" s="171"/>
      <c r="E8" s="165"/>
      <c r="F8" s="165"/>
      <c r="G8" s="165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15.75">
      <c r="A9" s="65" t="s">
        <v>79</v>
      </c>
      <c r="B9" s="39"/>
      <c r="C9" s="39"/>
      <c r="D9" s="39"/>
      <c r="E9" s="40" t="e">
        <f>E34+E37+E41+E45</f>
        <v>#REF!</v>
      </c>
      <c r="F9" s="40"/>
      <c r="G9" s="40" t="e">
        <f>G34+G37+G41+G45</f>
        <v>#REF!</v>
      </c>
      <c r="H9" s="59">
        <v>3400</v>
      </c>
      <c r="I9" s="59">
        <f>SUM(I34)</f>
        <v>340000</v>
      </c>
      <c r="J9" s="59">
        <f>SUM(J37,J41,J45)</f>
        <v>4400</v>
      </c>
      <c r="K9" s="59">
        <v>675000</v>
      </c>
      <c r="L9" s="59">
        <f>SUM(L37,L41,L44)</f>
        <v>4110</v>
      </c>
      <c r="M9" s="59">
        <f>SUM(M34)</f>
        <v>195700</v>
      </c>
      <c r="N9" s="59">
        <f>SUM(N37,N41,N44)</f>
        <v>5500</v>
      </c>
      <c r="O9" s="59">
        <f>SUM(O34)</f>
        <v>895000</v>
      </c>
      <c r="P9" s="59">
        <f>SUM(P37,P41,P44)</f>
        <v>5000</v>
      </c>
      <c r="Q9" s="59">
        <f>SUM(Q34)</f>
        <v>765000</v>
      </c>
      <c r="R9" s="59">
        <f>SUM(R37,R41,R44)</f>
        <v>5000</v>
      </c>
      <c r="S9" s="59">
        <f>SUM(S34)</f>
        <v>435000</v>
      </c>
      <c r="T9" s="59">
        <f>SUM(T37,T41,T44)</f>
        <v>5000</v>
      </c>
      <c r="U9" s="59">
        <f>SUM(U34)</f>
        <v>435000</v>
      </c>
    </row>
    <row r="10" spans="1:21" ht="15.75">
      <c r="A10" s="96" t="s">
        <v>33</v>
      </c>
      <c r="B10" s="96"/>
      <c r="C10" s="96"/>
      <c r="D10" s="96"/>
      <c r="E10" s="24"/>
      <c r="F10" s="24"/>
      <c r="G10" s="24"/>
      <c r="H10" s="55"/>
      <c r="I10" s="58"/>
      <c r="J10" s="55"/>
      <c r="K10" s="58"/>
      <c r="L10" s="55"/>
      <c r="M10" s="58"/>
      <c r="N10" s="55"/>
      <c r="O10" s="58"/>
      <c r="P10" s="55"/>
      <c r="Q10" s="58"/>
      <c r="R10" s="55"/>
      <c r="S10" s="58"/>
      <c r="T10" s="55"/>
      <c r="U10" s="58"/>
    </row>
    <row r="11" spans="1:21" ht="15.75">
      <c r="A11" s="96"/>
      <c r="B11" s="96"/>
      <c r="C11" s="96"/>
      <c r="D11" s="96"/>
      <c r="E11" s="25"/>
      <c r="F11" s="25"/>
      <c r="G11" s="25"/>
      <c r="H11" s="55"/>
      <c r="I11" s="58"/>
      <c r="J11" s="55"/>
      <c r="K11" s="58"/>
      <c r="L11" s="55"/>
      <c r="M11" s="58"/>
      <c r="N11" s="55"/>
      <c r="O11" s="58"/>
      <c r="P11" s="55"/>
      <c r="Q11" s="58"/>
      <c r="R11" s="55"/>
      <c r="S11" s="58"/>
      <c r="T11" s="55"/>
      <c r="U11" s="58"/>
    </row>
    <row r="12" spans="1:21" ht="12.75">
      <c r="A12" s="49">
        <v>1</v>
      </c>
      <c r="B12" s="50">
        <v>111</v>
      </c>
      <c r="C12" s="49">
        <v>711005</v>
      </c>
      <c r="D12" s="47" t="s">
        <v>83</v>
      </c>
      <c r="E12" s="26"/>
      <c r="F12" s="26"/>
      <c r="G12" s="26"/>
      <c r="H12" s="52"/>
      <c r="I12" s="52">
        <v>13000</v>
      </c>
      <c r="J12" s="52"/>
      <c r="K12" s="52">
        <v>5000</v>
      </c>
      <c r="L12" s="52"/>
      <c r="M12" s="52">
        <v>0</v>
      </c>
      <c r="N12" s="52"/>
      <c r="O12" s="52">
        <v>0</v>
      </c>
      <c r="P12" s="52"/>
      <c r="Q12" s="52">
        <v>0</v>
      </c>
      <c r="R12" s="52"/>
      <c r="S12" s="52">
        <v>0</v>
      </c>
      <c r="T12" s="52"/>
      <c r="U12" s="52">
        <v>0</v>
      </c>
    </row>
    <row r="13" spans="1:21" ht="12.75">
      <c r="A13" s="49">
        <v>1</v>
      </c>
      <c r="B13" s="50">
        <v>111</v>
      </c>
      <c r="C13" s="49">
        <v>717001</v>
      </c>
      <c r="D13" s="47" t="s">
        <v>30</v>
      </c>
      <c r="E13" s="26"/>
      <c r="F13" s="26"/>
      <c r="G13" s="26"/>
      <c r="H13" s="52"/>
      <c r="I13" s="52">
        <v>0</v>
      </c>
      <c r="J13" s="52"/>
      <c r="K13" s="52">
        <v>5000</v>
      </c>
      <c r="L13" s="52"/>
      <c r="M13" s="52">
        <v>0</v>
      </c>
      <c r="N13" s="52"/>
      <c r="O13" s="52">
        <v>0</v>
      </c>
      <c r="P13" s="52"/>
      <c r="Q13" s="52">
        <v>0</v>
      </c>
      <c r="R13" s="52"/>
      <c r="S13" s="52">
        <v>0</v>
      </c>
      <c r="T13" s="52"/>
      <c r="U13" s="52">
        <v>0</v>
      </c>
    </row>
    <row r="14" spans="1:21" ht="12.75">
      <c r="A14" s="49">
        <v>1</v>
      </c>
      <c r="B14" s="50">
        <v>111</v>
      </c>
      <c r="C14" s="49">
        <v>716</v>
      </c>
      <c r="D14" s="47" t="s">
        <v>31</v>
      </c>
      <c r="E14" s="26"/>
      <c r="F14" s="26"/>
      <c r="G14" s="26"/>
      <c r="H14" s="52"/>
      <c r="I14" s="52">
        <v>0</v>
      </c>
      <c r="J14" s="52"/>
      <c r="K14" s="52">
        <v>0</v>
      </c>
      <c r="L14" s="52"/>
      <c r="M14" s="52">
        <v>0</v>
      </c>
      <c r="N14" s="52"/>
      <c r="O14" s="52">
        <v>10000</v>
      </c>
      <c r="P14" s="52"/>
      <c r="Q14" s="52">
        <v>10000</v>
      </c>
      <c r="R14" s="52"/>
      <c r="S14" s="52">
        <v>10000</v>
      </c>
      <c r="T14" s="52"/>
      <c r="U14" s="52">
        <v>10000</v>
      </c>
    </row>
    <row r="15" spans="1:21" ht="12.75">
      <c r="A15" s="49"/>
      <c r="B15" s="50">
        <v>320</v>
      </c>
      <c r="C15" s="49">
        <v>713005</v>
      </c>
      <c r="D15" s="47" t="s">
        <v>109</v>
      </c>
      <c r="E15" s="26"/>
      <c r="F15" s="26"/>
      <c r="G15" s="26"/>
      <c r="H15" s="52"/>
      <c r="I15" s="52">
        <v>0</v>
      </c>
      <c r="J15" s="52"/>
      <c r="K15" s="52">
        <v>0</v>
      </c>
      <c r="L15" s="52"/>
      <c r="M15" s="52">
        <v>0</v>
      </c>
      <c r="N15" s="52"/>
      <c r="O15" s="52">
        <v>0</v>
      </c>
      <c r="P15" s="52"/>
      <c r="Q15" s="52">
        <v>0</v>
      </c>
      <c r="R15" s="52"/>
      <c r="S15" s="52">
        <v>0</v>
      </c>
      <c r="T15" s="52"/>
      <c r="U15" s="52">
        <v>0</v>
      </c>
    </row>
    <row r="16" spans="1:21" ht="12.75">
      <c r="A16" s="49">
        <v>1</v>
      </c>
      <c r="B16" s="50">
        <v>320</v>
      </c>
      <c r="C16" s="49">
        <v>717002</v>
      </c>
      <c r="D16" s="47" t="s">
        <v>87</v>
      </c>
      <c r="E16" s="26"/>
      <c r="F16" s="26"/>
      <c r="G16" s="26"/>
      <c r="H16" s="52"/>
      <c r="I16" s="52">
        <v>5000</v>
      </c>
      <c r="J16" s="52"/>
      <c r="K16" s="52">
        <v>10000</v>
      </c>
      <c r="L16" s="52"/>
      <c r="M16" s="52">
        <v>35400</v>
      </c>
      <c r="N16" s="52"/>
      <c r="O16" s="52">
        <v>50000</v>
      </c>
      <c r="P16" s="52"/>
      <c r="Q16" s="52">
        <v>0</v>
      </c>
      <c r="R16" s="52"/>
      <c r="S16" s="52">
        <v>0</v>
      </c>
      <c r="T16" s="52"/>
      <c r="U16" s="52">
        <v>0</v>
      </c>
    </row>
    <row r="17" spans="1:21" ht="12.75">
      <c r="A17" s="49">
        <v>1</v>
      </c>
      <c r="B17" s="50">
        <v>443</v>
      </c>
      <c r="C17" s="49">
        <v>717002</v>
      </c>
      <c r="D17" s="47" t="s">
        <v>32</v>
      </c>
      <c r="E17" s="26">
        <v>1000</v>
      </c>
      <c r="F17" s="26"/>
      <c r="G17" s="26">
        <v>1300</v>
      </c>
      <c r="H17" s="52"/>
      <c r="I17" s="52">
        <v>30000</v>
      </c>
      <c r="J17" s="52"/>
      <c r="K17" s="52">
        <v>50000</v>
      </c>
      <c r="L17" s="52"/>
      <c r="M17" s="52">
        <v>24220</v>
      </c>
      <c r="N17" s="52"/>
      <c r="O17" s="52">
        <v>50000</v>
      </c>
      <c r="P17" s="52"/>
      <c r="Q17" s="52">
        <v>150000</v>
      </c>
      <c r="R17" s="52"/>
      <c r="S17" s="52">
        <v>50000</v>
      </c>
      <c r="T17" s="52"/>
      <c r="U17" s="52">
        <v>50000</v>
      </c>
    </row>
    <row r="18" spans="1:21" ht="12.75">
      <c r="A18" s="49">
        <v>1</v>
      </c>
      <c r="B18" s="50">
        <v>443</v>
      </c>
      <c r="C18" s="49">
        <v>717001</v>
      </c>
      <c r="D18" s="47" t="s">
        <v>69</v>
      </c>
      <c r="E18" s="26"/>
      <c r="F18" s="26"/>
      <c r="G18" s="26"/>
      <c r="H18" s="52"/>
      <c r="I18" s="52">
        <v>20000</v>
      </c>
      <c r="J18" s="52"/>
      <c r="K18" s="52">
        <v>0</v>
      </c>
      <c r="L18" s="52"/>
      <c r="M18" s="52">
        <v>0</v>
      </c>
      <c r="N18" s="52"/>
      <c r="O18" s="52">
        <v>0</v>
      </c>
      <c r="P18" s="52"/>
      <c r="Q18" s="52">
        <v>0</v>
      </c>
      <c r="R18" s="52"/>
      <c r="S18" s="52">
        <v>0</v>
      </c>
      <c r="T18" s="52"/>
      <c r="U18" s="52">
        <v>0</v>
      </c>
    </row>
    <row r="19" spans="1:21" ht="12.75">
      <c r="A19" s="49">
        <v>1</v>
      </c>
      <c r="B19" s="50">
        <v>451</v>
      </c>
      <c r="C19" s="49">
        <v>717002</v>
      </c>
      <c r="D19" s="47" t="s">
        <v>85</v>
      </c>
      <c r="E19" s="26"/>
      <c r="F19" s="26"/>
      <c r="G19" s="26"/>
      <c r="H19" s="52"/>
      <c r="I19" s="52">
        <v>40000</v>
      </c>
      <c r="J19" s="52"/>
      <c r="K19" s="52">
        <v>100000</v>
      </c>
      <c r="L19" s="52"/>
      <c r="M19" s="52">
        <v>0</v>
      </c>
      <c r="N19" s="52"/>
      <c r="O19" s="52">
        <v>100000</v>
      </c>
      <c r="P19" s="52"/>
      <c r="Q19" s="52">
        <v>100000</v>
      </c>
      <c r="R19" s="52"/>
      <c r="S19" s="52">
        <v>50000</v>
      </c>
      <c r="T19" s="52"/>
      <c r="U19" s="52">
        <v>50000</v>
      </c>
    </row>
    <row r="20" spans="1:21" ht="12.75">
      <c r="A20" s="49">
        <v>1</v>
      </c>
      <c r="B20" s="50">
        <v>510</v>
      </c>
      <c r="C20" s="49">
        <v>717001</v>
      </c>
      <c r="D20" s="47" t="s">
        <v>68</v>
      </c>
      <c r="E20" s="26"/>
      <c r="F20" s="26"/>
      <c r="G20" s="26"/>
      <c r="H20" s="52"/>
      <c r="I20" s="52">
        <v>0</v>
      </c>
      <c r="J20" s="52" t="s">
        <v>84</v>
      </c>
      <c r="K20" s="52">
        <v>10000</v>
      </c>
      <c r="L20" s="52"/>
      <c r="M20" s="52">
        <v>0</v>
      </c>
      <c r="N20" s="52" t="s">
        <v>84</v>
      </c>
      <c r="O20" s="52">
        <v>10000</v>
      </c>
      <c r="P20" s="52"/>
      <c r="Q20" s="52">
        <v>10000</v>
      </c>
      <c r="R20" s="52"/>
      <c r="S20" s="52">
        <v>20000</v>
      </c>
      <c r="T20" s="52"/>
      <c r="U20" s="52">
        <v>20000</v>
      </c>
    </row>
    <row r="21" spans="1:21" ht="12.75">
      <c r="A21" s="49">
        <v>1</v>
      </c>
      <c r="B21" s="50">
        <v>520</v>
      </c>
      <c r="C21" s="49">
        <v>717002</v>
      </c>
      <c r="D21" s="47" t="s">
        <v>35</v>
      </c>
      <c r="E21" s="26"/>
      <c r="F21" s="26"/>
      <c r="G21" s="26"/>
      <c r="H21" s="52"/>
      <c r="I21" s="52">
        <v>10000</v>
      </c>
      <c r="J21" s="52"/>
      <c r="K21" s="52">
        <v>20000</v>
      </c>
      <c r="L21" s="52"/>
      <c r="M21" s="52">
        <v>0</v>
      </c>
      <c r="N21" s="52"/>
      <c r="O21" s="52">
        <v>20000</v>
      </c>
      <c r="P21" s="52"/>
      <c r="Q21" s="52">
        <v>30000</v>
      </c>
      <c r="R21" s="52"/>
      <c r="S21" s="52">
        <v>10000</v>
      </c>
      <c r="T21" s="52"/>
      <c r="U21" s="52">
        <v>10000</v>
      </c>
    </row>
    <row r="22" spans="1:21" ht="12.75">
      <c r="A22" s="49">
        <v>1</v>
      </c>
      <c r="B22" s="50">
        <v>610</v>
      </c>
      <c r="C22" s="49">
        <v>716</v>
      </c>
      <c r="D22" s="47" t="s">
        <v>31</v>
      </c>
      <c r="E22" s="26">
        <v>1000</v>
      </c>
      <c r="F22" s="26"/>
      <c r="G22" s="26">
        <v>1300</v>
      </c>
      <c r="H22" s="52"/>
      <c r="I22" s="52">
        <v>15000</v>
      </c>
      <c r="J22" s="52"/>
      <c r="K22" s="52">
        <v>10000</v>
      </c>
      <c r="L22" s="52"/>
      <c r="M22" s="52">
        <v>0</v>
      </c>
      <c r="N22" s="52"/>
      <c r="O22" s="52">
        <v>0</v>
      </c>
      <c r="P22" s="52"/>
      <c r="Q22" s="52">
        <v>0</v>
      </c>
      <c r="R22" s="52"/>
      <c r="S22" s="52">
        <v>0</v>
      </c>
      <c r="T22" s="52"/>
      <c r="U22" s="52">
        <v>0</v>
      </c>
    </row>
    <row r="23" spans="1:21" ht="12.75">
      <c r="A23" s="49">
        <v>1</v>
      </c>
      <c r="B23" s="50">
        <v>610</v>
      </c>
      <c r="C23" s="49">
        <v>717001</v>
      </c>
      <c r="D23" s="47" t="s">
        <v>86</v>
      </c>
      <c r="E23" s="26"/>
      <c r="F23" s="26"/>
      <c r="G23" s="26"/>
      <c r="H23" s="52"/>
      <c r="I23" s="52">
        <v>27000</v>
      </c>
      <c r="J23" s="52"/>
      <c r="K23" s="52">
        <v>30000</v>
      </c>
      <c r="L23" s="52"/>
      <c r="M23" s="52">
        <v>0</v>
      </c>
      <c r="N23" s="52"/>
      <c r="O23" s="52">
        <v>30000</v>
      </c>
      <c r="P23" s="52"/>
      <c r="Q23" s="52">
        <v>30000</v>
      </c>
      <c r="R23" s="52"/>
      <c r="S23" s="52">
        <v>10000</v>
      </c>
      <c r="T23" s="52"/>
      <c r="U23" s="52">
        <v>10000</v>
      </c>
    </row>
    <row r="24" spans="1:21" ht="12.75">
      <c r="A24" s="49">
        <v>1</v>
      </c>
      <c r="B24" s="50">
        <v>610</v>
      </c>
      <c r="C24" s="49">
        <v>717001</v>
      </c>
      <c r="D24" s="47" t="s">
        <v>114</v>
      </c>
      <c r="E24" s="26"/>
      <c r="F24" s="26"/>
      <c r="G24" s="26"/>
      <c r="H24" s="52"/>
      <c r="I24" s="92">
        <v>50000</v>
      </c>
      <c r="J24" s="52"/>
      <c r="K24" s="52">
        <v>50000</v>
      </c>
      <c r="L24" s="52"/>
      <c r="M24" s="52">
        <v>6360</v>
      </c>
      <c r="N24" s="52"/>
      <c r="O24" s="52">
        <v>50000</v>
      </c>
      <c r="P24" s="52"/>
      <c r="Q24" s="52">
        <v>50000</v>
      </c>
      <c r="R24" s="52"/>
      <c r="S24" s="52">
        <v>10000</v>
      </c>
      <c r="T24" s="52"/>
      <c r="U24" s="52">
        <v>10000</v>
      </c>
    </row>
    <row r="25" spans="1:21" ht="12.75">
      <c r="A25" s="49">
        <v>1</v>
      </c>
      <c r="B25" s="50">
        <v>610</v>
      </c>
      <c r="C25" s="49">
        <v>717001</v>
      </c>
      <c r="D25" s="47" t="s">
        <v>113</v>
      </c>
      <c r="E25" s="26"/>
      <c r="F25" s="26"/>
      <c r="G25" s="26"/>
      <c r="H25" s="52"/>
      <c r="I25" s="92">
        <v>50000</v>
      </c>
      <c r="J25" s="52"/>
      <c r="K25" s="52">
        <v>30000</v>
      </c>
      <c r="L25" s="52"/>
      <c r="M25" s="52">
        <v>0</v>
      </c>
      <c r="N25" s="52"/>
      <c r="O25" s="52">
        <v>0</v>
      </c>
      <c r="P25" s="52"/>
      <c r="Q25" s="52">
        <v>0</v>
      </c>
      <c r="R25" s="52"/>
      <c r="S25" s="52">
        <v>0</v>
      </c>
      <c r="T25" s="52"/>
      <c r="U25" s="52">
        <v>0</v>
      </c>
    </row>
    <row r="26" spans="1:21" ht="13.5" customHeight="1">
      <c r="A26" s="49">
        <v>1</v>
      </c>
      <c r="B26" s="50">
        <v>610</v>
      </c>
      <c r="C26" s="49">
        <v>711001</v>
      </c>
      <c r="D26" s="47" t="s">
        <v>29</v>
      </c>
      <c r="E26" s="26">
        <v>1000</v>
      </c>
      <c r="F26" s="26"/>
      <c r="G26" s="26">
        <v>1300</v>
      </c>
      <c r="H26" s="52"/>
      <c r="I26" s="52">
        <v>20000</v>
      </c>
      <c r="J26" s="52"/>
      <c r="K26" s="52">
        <v>50000</v>
      </c>
      <c r="L26" s="52"/>
      <c r="M26" s="52">
        <v>56820</v>
      </c>
      <c r="N26" s="52"/>
      <c r="O26" s="52">
        <v>50000</v>
      </c>
      <c r="P26" s="52"/>
      <c r="Q26" s="52">
        <v>50000</v>
      </c>
      <c r="R26" s="52"/>
      <c r="S26" s="52">
        <v>10000</v>
      </c>
      <c r="T26" s="52"/>
      <c r="U26" s="52">
        <v>10000</v>
      </c>
    </row>
    <row r="27" spans="1:21" ht="12.75">
      <c r="A27" s="49">
        <v>1</v>
      </c>
      <c r="B27" s="50">
        <v>620</v>
      </c>
      <c r="C27" s="49">
        <v>717002</v>
      </c>
      <c r="D27" s="47" t="s">
        <v>101</v>
      </c>
      <c r="E27" s="26"/>
      <c r="F27" s="26"/>
      <c r="G27" s="26"/>
      <c r="H27" s="52"/>
      <c r="I27" s="92">
        <v>0</v>
      </c>
      <c r="J27" s="52"/>
      <c r="K27" s="52">
        <v>25000</v>
      </c>
      <c r="L27" s="52"/>
      <c r="M27" s="52">
        <v>0</v>
      </c>
      <c r="N27" s="52"/>
      <c r="O27" s="52">
        <v>0</v>
      </c>
      <c r="P27" s="52"/>
      <c r="Q27" s="52">
        <v>0</v>
      </c>
      <c r="R27" s="52"/>
      <c r="S27" s="52">
        <v>0</v>
      </c>
      <c r="T27" s="52"/>
      <c r="U27" s="52">
        <v>0</v>
      </c>
    </row>
    <row r="28" spans="1:21" ht="12.75">
      <c r="A28" s="49">
        <v>1</v>
      </c>
      <c r="B28" s="50">
        <v>640</v>
      </c>
      <c r="C28" s="49">
        <v>717002</v>
      </c>
      <c r="D28" s="47" t="s">
        <v>90</v>
      </c>
      <c r="E28" s="26"/>
      <c r="F28" s="26"/>
      <c r="G28" s="26"/>
      <c r="H28" s="52"/>
      <c r="I28" s="93">
        <v>0</v>
      </c>
      <c r="J28" s="52"/>
      <c r="K28" s="52">
        <v>0</v>
      </c>
      <c r="L28" s="52"/>
      <c r="M28" s="52">
        <v>6400</v>
      </c>
      <c r="N28" s="52"/>
      <c r="O28" s="52">
        <v>20000</v>
      </c>
      <c r="P28" s="52"/>
      <c r="Q28" s="52">
        <v>10000</v>
      </c>
      <c r="R28" s="52"/>
      <c r="S28" s="52">
        <v>10000</v>
      </c>
      <c r="T28" s="52"/>
      <c r="U28" s="52">
        <v>10000</v>
      </c>
    </row>
    <row r="29" spans="1:21" ht="12.75">
      <c r="A29" s="49">
        <v>1</v>
      </c>
      <c r="B29" s="50">
        <v>660</v>
      </c>
      <c r="C29" s="49">
        <v>717001</v>
      </c>
      <c r="D29" s="47" t="s">
        <v>88</v>
      </c>
      <c r="E29" s="26"/>
      <c r="F29" s="26"/>
      <c r="G29" s="26"/>
      <c r="H29" s="52"/>
      <c r="I29" s="52">
        <v>0</v>
      </c>
      <c r="J29" s="52"/>
      <c r="K29" s="52">
        <v>30000</v>
      </c>
      <c r="L29" s="52"/>
      <c r="M29" s="52">
        <v>0</v>
      </c>
      <c r="N29" s="52"/>
      <c r="O29" s="52">
        <v>50000</v>
      </c>
      <c r="P29" s="52"/>
      <c r="Q29" s="52">
        <v>20000</v>
      </c>
      <c r="R29" s="52"/>
      <c r="S29" s="52">
        <v>0</v>
      </c>
      <c r="T29" s="52"/>
      <c r="U29" s="52">
        <v>0</v>
      </c>
    </row>
    <row r="30" spans="1:21" ht="12.75">
      <c r="A30" s="49">
        <v>1</v>
      </c>
      <c r="B30" s="50">
        <v>830</v>
      </c>
      <c r="C30" s="49">
        <v>717002</v>
      </c>
      <c r="D30" s="47" t="s">
        <v>89</v>
      </c>
      <c r="E30" s="26"/>
      <c r="F30" s="26"/>
      <c r="G30" s="26"/>
      <c r="H30" s="52"/>
      <c r="I30" s="52">
        <v>10000</v>
      </c>
      <c r="J30" s="52"/>
      <c r="K30" s="52">
        <v>0</v>
      </c>
      <c r="L30" s="52"/>
      <c r="M30" s="52">
        <v>0</v>
      </c>
      <c r="N30" s="52"/>
      <c r="O30" s="52">
        <v>5000</v>
      </c>
      <c r="P30" s="52"/>
      <c r="Q30" s="52">
        <v>5000</v>
      </c>
      <c r="R30" s="52"/>
      <c r="S30" s="52">
        <v>5000</v>
      </c>
      <c r="T30" s="52"/>
      <c r="U30" s="52">
        <v>5000</v>
      </c>
    </row>
    <row r="31" spans="1:21" ht="12.75">
      <c r="A31" s="49">
        <v>1</v>
      </c>
      <c r="B31" s="50">
        <v>840</v>
      </c>
      <c r="C31" s="49">
        <v>717001</v>
      </c>
      <c r="D31" s="47" t="s">
        <v>91</v>
      </c>
      <c r="E31" s="26"/>
      <c r="F31" s="26"/>
      <c r="G31" s="26"/>
      <c r="H31" s="52"/>
      <c r="I31" s="92">
        <v>15000</v>
      </c>
      <c r="J31" s="52"/>
      <c r="K31" s="52">
        <v>0</v>
      </c>
      <c r="L31" s="52"/>
      <c r="M31" s="52">
        <v>0</v>
      </c>
      <c r="N31" s="52"/>
      <c r="O31" s="52">
        <v>0</v>
      </c>
      <c r="P31" s="52"/>
      <c r="Q31" s="52">
        <v>0</v>
      </c>
      <c r="R31" s="52"/>
      <c r="S31" s="52">
        <v>0</v>
      </c>
      <c r="T31" s="52"/>
      <c r="U31" s="52">
        <v>0</v>
      </c>
    </row>
    <row r="32" spans="1:21" ht="12.75">
      <c r="A32" s="49">
        <v>1</v>
      </c>
      <c r="B32" s="50">
        <v>9111</v>
      </c>
      <c r="C32" s="49">
        <v>717001</v>
      </c>
      <c r="D32" s="47" t="s">
        <v>80</v>
      </c>
      <c r="E32" s="26"/>
      <c r="F32" s="26"/>
      <c r="G32" s="26"/>
      <c r="H32" s="52"/>
      <c r="I32" s="52">
        <v>20000</v>
      </c>
      <c r="J32" s="52"/>
      <c r="K32" s="52">
        <v>50000</v>
      </c>
      <c r="L32" s="52"/>
      <c r="M32" s="52">
        <v>0</v>
      </c>
      <c r="N32" s="52"/>
      <c r="O32" s="52">
        <v>250000</v>
      </c>
      <c r="P32" s="52"/>
      <c r="Q32" s="52">
        <v>250000</v>
      </c>
      <c r="R32" s="52"/>
      <c r="S32" s="52">
        <v>250000</v>
      </c>
      <c r="T32" s="52"/>
      <c r="U32" s="52">
        <v>250000</v>
      </c>
    </row>
    <row r="33" spans="1:21" ht="12.75">
      <c r="A33" s="49">
        <v>1</v>
      </c>
      <c r="B33" s="50">
        <v>9121</v>
      </c>
      <c r="C33" s="49">
        <v>717001</v>
      </c>
      <c r="D33" s="47" t="s">
        <v>70</v>
      </c>
      <c r="E33" s="26"/>
      <c r="F33" s="26"/>
      <c r="G33" s="26"/>
      <c r="H33" s="52"/>
      <c r="I33" s="52">
        <v>15000</v>
      </c>
      <c r="J33" s="52"/>
      <c r="K33" s="52">
        <v>200000</v>
      </c>
      <c r="L33" s="52"/>
      <c r="M33" s="52">
        <v>66500</v>
      </c>
      <c r="N33" s="52"/>
      <c r="O33" s="52">
        <v>200000</v>
      </c>
      <c r="P33" s="52"/>
      <c r="Q33" s="52">
        <v>50000</v>
      </c>
      <c r="R33" s="52"/>
      <c r="S33" s="52">
        <v>0</v>
      </c>
      <c r="T33" s="52"/>
      <c r="U33" s="52">
        <v>0</v>
      </c>
    </row>
    <row r="34" spans="1:21" ht="12.75">
      <c r="A34" s="115" t="s">
        <v>8</v>
      </c>
      <c r="B34" s="9"/>
      <c r="C34" s="11"/>
      <c r="D34" s="9"/>
      <c r="E34" s="27">
        <f>SUM(E17:E17)</f>
        <v>1000</v>
      </c>
      <c r="F34" s="26"/>
      <c r="G34" s="27">
        <f>SUM(G17)</f>
        <v>1300</v>
      </c>
      <c r="H34" s="55"/>
      <c r="I34" s="55">
        <f>SUM(I12:I33)</f>
        <v>340000</v>
      </c>
      <c r="J34" s="55"/>
      <c r="K34" s="55">
        <v>675000</v>
      </c>
      <c r="L34" s="55"/>
      <c r="M34" s="55">
        <f>SUM(M12:M33)</f>
        <v>195700</v>
      </c>
      <c r="N34" s="55"/>
      <c r="O34" s="55">
        <f>SUM(O12:O33)</f>
        <v>895000</v>
      </c>
      <c r="P34" s="55"/>
      <c r="Q34" s="55">
        <f>SUM(Q12:Q33)</f>
        <v>765000</v>
      </c>
      <c r="R34" s="55"/>
      <c r="S34" s="55">
        <f>SUM(S12:S33)</f>
        <v>435000</v>
      </c>
      <c r="T34" s="55"/>
      <c r="U34" s="55">
        <f>SUM(U12:U33)</f>
        <v>435000</v>
      </c>
    </row>
    <row r="35" spans="1:21" ht="15.75">
      <c r="A35" s="120" t="s">
        <v>34</v>
      </c>
      <c r="B35" s="125"/>
      <c r="C35" s="126"/>
      <c r="D35" s="125"/>
      <c r="E35" s="127"/>
      <c r="F35" s="127"/>
      <c r="G35" s="127"/>
      <c r="H35" s="121"/>
      <c r="I35" s="121"/>
      <c r="J35" s="121"/>
      <c r="K35" s="112"/>
      <c r="L35" s="121"/>
      <c r="M35" s="112"/>
      <c r="N35" s="121"/>
      <c r="O35" s="128"/>
      <c r="P35" s="121"/>
      <c r="Q35" s="128"/>
      <c r="R35" s="121"/>
      <c r="S35" s="128"/>
      <c r="T35" s="121"/>
      <c r="U35" s="128"/>
    </row>
    <row r="36" spans="1:21" ht="12.75">
      <c r="A36" s="49">
        <v>1</v>
      </c>
      <c r="B36" s="66" t="s">
        <v>73</v>
      </c>
      <c r="C36" s="49">
        <v>630</v>
      </c>
      <c r="D36" s="67" t="s">
        <v>60</v>
      </c>
      <c r="E36" s="29"/>
      <c r="F36" s="29"/>
      <c r="G36" s="29"/>
      <c r="H36" s="52">
        <v>500</v>
      </c>
      <c r="I36" s="52"/>
      <c r="J36" s="52">
        <v>1000</v>
      </c>
      <c r="K36" s="57"/>
      <c r="L36" s="52">
        <v>700</v>
      </c>
      <c r="M36" s="57"/>
      <c r="N36" s="52">
        <v>2000</v>
      </c>
      <c r="O36" s="16"/>
      <c r="P36" s="52">
        <v>1500</v>
      </c>
      <c r="Q36" s="16"/>
      <c r="R36" s="52">
        <v>1500</v>
      </c>
      <c r="S36" s="16"/>
      <c r="T36" s="52">
        <v>1500</v>
      </c>
      <c r="U36" s="16"/>
    </row>
    <row r="37" spans="1:21" ht="12.75">
      <c r="A37" s="116" t="s">
        <v>8</v>
      </c>
      <c r="B37" s="15"/>
      <c r="C37" s="15"/>
      <c r="D37" s="15"/>
      <c r="E37" s="27" t="e">
        <f>SUM(#REF!)</f>
        <v>#REF!</v>
      </c>
      <c r="F37" s="27"/>
      <c r="G37" s="27" t="e">
        <f>SUM(#REF!)</f>
        <v>#REF!</v>
      </c>
      <c r="H37" s="55">
        <v>500</v>
      </c>
      <c r="I37" s="58"/>
      <c r="J37" s="55">
        <f>SUM(J36)</f>
        <v>1000</v>
      </c>
      <c r="K37" s="57"/>
      <c r="L37" s="55">
        <f>SUM(L36)</f>
        <v>700</v>
      </c>
      <c r="M37" s="58"/>
      <c r="N37" s="55">
        <f>SUM(N36)</f>
        <v>2000</v>
      </c>
      <c r="O37" s="57"/>
      <c r="P37" s="55">
        <f>SUM(P36)</f>
        <v>1500</v>
      </c>
      <c r="Q37" s="57"/>
      <c r="R37" s="55">
        <f>SUM(R36)</f>
        <v>1500</v>
      </c>
      <c r="S37" s="57"/>
      <c r="T37" s="55">
        <f>SUM(T36)</f>
        <v>1500</v>
      </c>
      <c r="U37" s="57"/>
    </row>
    <row r="38" spans="1:21" ht="15.75">
      <c r="A38" s="4" t="s">
        <v>12</v>
      </c>
      <c r="B38" s="15"/>
      <c r="C38" s="15"/>
      <c r="D38" s="15"/>
      <c r="E38" s="28"/>
      <c r="F38" s="28"/>
      <c r="G38" s="28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8"/>
      <c r="T38" s="55"/>
      <c r="U38" s="58"/>
    </row>
    <row r="39" spans="1:21" ht="15.75">
      <c r="A39" s="7" t="s">
        <v>110</v>
      </c>
      <c r="B39" s="157"/>
      <c r="C39" s="157"/>
      <c r="D39" s="158"/>
      <c r="E39" s="29"/>
      <c r="F39" s="29"/>
      <c r="G39" s="29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8"/>
      <c r="T39" s="55"/>
      <c r="U39" s="58"/>
    </row>
    <row r="40" spans="1:21" ht="12.75">
      <c r="A40" s="10"/>
      <c r="B40" s="66" t="s">
        <v>73</v>
      </c>
      <c r="C40" s="49">
        <v>630</v>
      </c>
      <c r="D40" s="67" t="s">
        <v>64</v>
      </c>
      <c r="E40" s="29"/>
      <c r="F40" s="29"/>
      <c r="G40" s="29"/>
      <c r="H40" s="52">
        <v>300</v>
      </c>
      <c r="I40" s="57"/>
      <c r="J40" s="52">
        <v>600</v>
      </c>
      <c r="K40" s="57"/>
      <c r="L40" s="52">
        <v>610</v>
      </c>
      <c r="M40" s="57"/>
      <c r="N40" s="52">
        <v>600</v>
      </c>
      <c r="O40" s="57"/>
      <c r="P40" s="52">
        <v>600</v>
      </c>
      <c r="Q40" s="57"/>
      <c r="R40" s="52">
        <v>600</v>
      </c>
      <c r="S40" s="57"/>
      <c r="T40" s="52">
        <v>600</v>
      </c>
      <c r="U40" s="57"/>
    </row>
    <row r="41" spans="1:21" ht="12.75">
      <c r="A41" s="72" t="s">
        <v>8</v>
      </c>
      <c r="B41" s="10"/>
      <c r="C41" s="10"/>
      <c r="D41" s="10"/>
      <c r="E41" s="27" t="e">
        <f>SUM(#REF!)</f>
        <v>#REF!</v>
      </c>
      <c r="F41" s="27"/>
      <c r="G41" s="27" t="e">
        <f>SUM(#REF!)</f>
        <v>#REF!</v>
      </c>
      <c r="H41" s="55">
        <v>300</v>
      </c>
      <c r="I41" s="58"/>
      <c r="J41" s="55">
        <f>SUM(J40)</f>
        <v>600</v>
      </c>
      <c r="K41" s="57"/>
      <c r="L41" s="55">
        <f>SUM(L40)</f>
        <v>610</v>
      </c>
      <c r="M41" s="58"/>
      <c r="N41" s="55">
        <f>SUM(N40)</f>
        <v>600</v>
      </c>
      <c r="O41" s="57"/>
      <c r="P41" s="55">
        <v>600</v>
      </c>
      <c r="Q41" s="57"/>
      <c r="R41" s="55">
        <v>600</v>
      </c>
      <c r="S41" s="57"/>
      <c r="T41" s="55">
        <v>600</v>
      </c>
      <c r="U41" s="57"/>
    </row>
    <row r="42" spans="1:21" ht="15.75">
      <c r="A42" s="120" t="s">
        <v>108</v>
      </c>
      <c r="B42" s="107"/>
      <c r="C42" s="123"/>
      <c r="D42" s="123"/>
      <c r="E42" s="124"/>
      <c r="F42" s="124"/>
      <c r="G42" s="124"/>
      <c r="H42" s="121"/>
      <c r="I42" s="112"/>
      <c r="J42" s="121"/>
      <c r="K42" s="112"/>
      <c r="L42" s="121"/>
      <c r="M42" s="112"/>
      <c r="N42" s="121"/>
      <c r="O42" s="112"/>
      <c r="P42" s="121"/>
      <c r="Q42" s="112"/>
      <c r="R42" s="121"/>
      <c r="S42" s="112"/>
      <c r="T42" s="121"/>
      <c r="U42" s="112"/>
    </row>
    <row r="43" spans="1:21" ht="12.75">
      <c r="A43" s="49">
        <v>1</v>
      </c>
      <c r="B43" s="66" t="s">
        <v>3</v>
      </c>
      <c r="C43" s="49">
        <v>630</v>
      </c>
      <c r="D43" s="68" t="s">
        <v>64</v>
      </c>
      <c r="E43" s="31"/>
      <c r="F43" s="31"/>
      <c r="G43" s="31"/>
      <c r="H43" s="52">
        <v>2600</v>
      </c>
      <c r="I43" s="57"/>
      <c r="J43" s="52">
        <v>2800</v>
      </c>
      <c r="K43" s="57"/>
      <c r="L43" s="52">
        <v>2800</v>
      </c>
      <c r="M43" s="57"/>
      <c r="N43" s="52">
        <v>2900</v>
      </c>
      <c r="O43" s="57"/>
      <c r="P43" s="52">
        <v>2900</v>
      </c>
      <c r="Q43" s="57"/>
      <c r="R43" s="52">
        <v>2900</v>
      </c>
      <c r="S43" s="58"/>
      <c r="T43" s="52">
        <v>2900</v>
      </c>
      <c r="U43" s="58"/>
    </row>
    <row r="44" spans="1:21" ht="12.75">
      <c r="A44" s="10" t="s">
        <v>8</v>
      </c>
      <c r="B44" s="66"/>
      <c r="C44" s="49"/>
      <c r="D44" s="67"/>
      <c r="E44" s="30">
        <v>30</v>
      </c>
      <c r="F44" s="30"/>
      <c r="G44" s="30">
        <v>32</v>
      </c>
      <c r="H44" s="55">
        <v>2600</v>
      </c>
      <c r="I44" s="58"/>
      <c r="J44" s="55">
        <v>2800</v>
      </c>
      <c r="K44" s="58"/>
      <c r="L44" s="55">
        <f>SUM(L43)</f>
        <v>2800</v>
      </c>
      <c r="M44" s="58"/>
      <c r="N44" s="55">
        <v>2900</v>
      </c>
      <c r="O44" s="58"/>
      <c r="P44" s="55">
        <v>2900</v>
      </c>
      <c r="Q44" s="58"/>
      <c r="R44" s="55">
        <v>2900</v>
      </c>
      <c r="S44" s="58"/>
      <c r="T44" s="55">
        <v>2900</v>
      </c>
      <c r="U44" s="58"/>
    </row>
    <row r="45" spans="1:21" ht="15.75">
      <c r="A45" s="117" t="s">
        <v>10</v>
      </c>
      <c r="B45" s="98"/>
      <c r="C45" s="98"/>
      <c r="D45" s="118"/>
      <c r="E45" s="99">
        <f>SUM(E44)</f>
        <v>30</v>
      </c>
      <c r="F45" s="99"/>
      <c r="G45" s="99">
        <f>SUM(G44)</f>
        <v>32</v>
      </c>
      <c r="H45" s="104">
        <f>SUM(H48,H51)</f>
        <v>2200</v>
      </c>
      <c r="I45" s="100"/>
      <c r="J45" s="104">
        <f>SUM(J48,J51)</f>
        <v>2800</v>
      </c>
      <c r="K45" s="100"/>
      <c r="L45" s="104">
        <f>SUM(L48,L51)</f>
        <v>9980</v>
      </c>
      <c r="M45" s="104"/>
      <c r="N45" s="104">
        <f>SUM(N48,N51)</f>
        <v>12900</v>
      </c>
      <c r="O45" s="100"/>
      <c r="P45" s="104">
        <f>SUM(P48,P51)</f>
        <v>13000</v>
      </c>
      <c r="Q45" s="100"/>
      <c r="R45" s="104">
        <f>SUM(R48,R51)</f>
        <v>13000</v>
      </c>
      <c r="S45" s="100"/>
      <c r="T45" s="104">
        <f>SUM(T48,T51)</f>
        <v>13000</v>
      </c>
      <c r="U45" s="100"/>
    </row>
    <row r="46" spans="1:21" ht="15.75">
      <c r="A46" s="120" t="s">
        <v>103</v>
      </c>
      <c r="B46" s="122"/>
      <c r="C46" s="122"/>
      <c r="D46" s="122"/>
      <c r="E46" s="111" t="e">
        <f>E49+E52+#REF!+#REF!</f>
        <v>#REF!</v>
      </c>
      <c r="F46" s="111" t="e">
        <f>#REF!</f>
        <v>#REF!</v>
      </c>
      <c r="G46" s="111" t="e">
        <f>G49+G52+#REF!+#REF!</f>
        <v>#REF!</v>
      </c>
      <c r="H46" s="121"/>
      <c r="I46" s="112"/>
      <c r="J46" s="121"/>
      <c r="K46" s="112"/>
      <c r="L46" s="121"/>
      <c r="M46" s="121"/>
      <c r="N46" s="121"/>
      <c r="O46" s="112"/>
      <c r="P46" s="121"/>
      <c r="Q46" s="112"/>
      <c r="R46" s="121"/>
      <c r="S46" s="112"/>
      <c r="T46" s="121"/>
      <c r="U46" s="112"/>
    </row>
    <row r="47" spans="1:21" ht="12.75">
      <c r="A47" s="66"/>
      <c r="B47" s="66" t="s">
        <v>73</v>
      </c>
      <c r="C47" s="49">
        <v>630</v>
      </c>
      <c r="D47" s="68" t="s">
        <v>9</v>
      </c>
      <c r="E47" s="32">
        <v>150</v>
      </c>
      <c r="F47" s="32"/>
      <c r="G47" s="32">
        <v>200</v>
      </c>
      <c r="H47" s="52">
        <v>1400</v>
      </c>
      <c r="I47" s="57"/>
      <c r="J47" s="52">
        <v>2000</v>
      </c>
      <c r="K47" s="57"/>
      <c r="L47" s="52">
        <v>9000</v>
      </c>
      <c r="M47" s="57"/>
      <c r="N47" s="52">
        <v>12000</v>
      </c>
      <c r="O47" s="57"/>
      <c r="P47" s="52">
        <v>12000</v>
      </c>
      <c r="Q47" s="57"/>
      <c r="R47" s="52">
        <v>12000</v>
      </c>
      <c r="S47" s="57"/>
      <c r="T47" s="52">
        <v>12000</v>
      </c>
      <c r="U47" s="57"/>
    </row>
    <row r="48" spans="1:21" ht="12.75">
      <c r="A48" s="15" t="s">
        <v>8</v>
      </c>
      <c r="B48" s="66"/>
      <c r="C48" s="49"/>
      <c r="D48" s="68"/>
      <c r="E48" s="32">
        <v>150</v>
      </c>
      <c r="F48" s="32"/>
      <c r="G48" s="32">
        <v>200</v>
      </c>
      <c r="H48" s="55">
        <v>1400</v>
      </c>
      <c r="I48" s="58"/>
      <c r="J48" s="55">
        <v>2000</v>
      </c>
      <c r="K48" s="58"/>
      <c r="L48" s="55">
        <f>SUM(L47)</f>
        <v>9000</v>
      </c>
      <c r="M48" s="58"/>
      <c r="N48" s="55">
        <f>SUM(N47)</f>
        <v>12000</v>
      </c>
      <c r="O48" s="58"/>
      <c r="P48" s="55">
        <f>SUM(P47)</f>
        <v>12000</v>
      </c>
      <c r="Q48" s="58"/>
      <c r="R48" s="55">
        <f>SUM(R47)</f>
        <v>12000</v>
      </c>
      <c r="S48" s="57"/>
      <c r="T48" s="55">
        <f>SUM(T47)</f>
        <v>12000</v>
      </c>
      <c r="U48" s="57"/>
    </row>
    <row r="49" spans="1:21" ht="15">
      <c r="A49" s="75" t="s">
        <v>104</v>
      </c>
      <c r="B49" s="115"/>
      <c r="C49" s="115"/>
      <c r="D49" s="115"/>
      <c r="E49" s="20">
        <f>SUM(E48:E48)</f>
        <v>150</v>
      </c>
      <c r="F49" s="20"/>
      <c r="G49" s="20">
        <f>SUM(G48:G48)</f>
        <v>200</v>
      </c>
      <c r="H49" s="55"/>
      <c r="I49" s="58"/>
      <c r="J49" s="55"/>
      <c r="K49" s="57"/>
      <c r="L49" s="55"/>
      <c r="M49" s="57"/>
      <c r="N49" s="55"/>
      <c r="O49" s="57"/>
      <c r="P49" s="55"/>
      <c r="Q49" s="57"/>
      <c r="R49" s="55"/>
      <c r="S49" s="57"/>
      <c r="T49" s="55"/>
      <c r="U49" s="57"/>
    </row>
    <row r="50" spans="1:21" ht="15.75">
      <c r="A50" s="96"/>
      <c r="B50" s="50">
        <v>160</v>
      </c>
      <c r="C50" s="49">
        <v>600</v>
      </c>
      <c r="D50" s="47" t="s">
        <v>17</v>
      </c>
      <c r="E50" s="22"/>
      <c r="F50" s="22"/>
      <c r="G50" s="22"/>
      <c r="H50" s="52">
        <v>800</v>
      </c>
      <c r="I50" s="57"/>
      <c r="J50" s="52">
        <v>800</v>
      </c>
      <c r="K50" s="58"/>
      <c r="L50" s="52">
        <v>980</v>
      </c>
      <c r="M50" s="58"/>
      <c r="N50" s="52">
        <v>900</v>
      </c>
      <c r="O50" s="58"/>
      <c r="P50" s="52">
        <v>1000</v>
      </c>
      <c r="Q50" s="58"/>
      <c r="R50" s="52">
        <v>1000</v>
      </c>
      <c r="S50" s="58"/>
      <c r="T50" s="52">
        <v>1000</v>
      </c>
      <c r="U50" s="58"/>
    </row>
    <row r="51" spans="1:21" ht="12.75">
      <c r="A51" s="10" t="s">
        <v>8</v>
      </c>
      <c r="B51" s="50"/>
      <c r="C51" s="49"/>
      <c r="D51" s="47"/>
      <c r="E51" s="22"/>
      <c r="F51" s="22"/>
      <c r="G51" s="22"/>
      <c r="H51" s="55">
        <v>800</v>
      </c>
      <c r="I51" s="58"/>
      <c r="J51" s="55">
        <v>800</v>
      </c>
      <c r="K51" s="58"/>
      <c r="L51" s="55">
        <f>SUM(L50)</f>
        <v>980</v>
      </c>
      <c r="M51" s="58"/>
      <c r="N51" s="55">
        <f>SUM(N50)</f>
        <v>900</v>
      </c>
      <c r="O51" s="58"/>
      <c r="P51" s="55">
        <v>1000</v>
      </c>
      <c r="Q51" s="58"/>
      <c r="R51" s="55">
        <v>1000</v>
      </c>
      <c r="S51" s="58"/>
      <c r="T51" s="55">
        <v>1000</v>
      </c>
      <c r="U51" s="58"/>
    </row>
    <row r="52" spans="1:21" ht="15.75">
      <c r="A52" s="117" t="s">
        <v>11</v>
      </c>
      <c r="B52" s="98"/>
      <c r="C52" s="129"/>
      <c r="D52" s="98"/>
      <c r="E52" s="99"/>
      <c r="F52" s="99"/>
      <c r="G52" s="99"/>
      <c r="H52" s="104">
        <v>210000</v>
      </c>
      <c r="I52" s="100"/>
      <c r="J52" s="104">
        <v>85200</v>
      </c>
      <c r="K52" s="119"/>
      <c r="L52" s="104">
        <f>SUM(L55,L58,L63,L68)</f>
        <v>249400</v>
      </c>
      <c r="M52" s="119"/>
      <c r="N52" s="104">
        <f>SUM(N55,N58,N63,N68)</f>
        <v>85200</v>
      </c>
      <c r="O52" s="119"/>
      <c r="P52" s="104">
        <f>SUM(P55,P58,P63,P68)</f>
        <v>272000</v>
      </c>
      <c r="Q52" s="119"/>
      <c r="R52" s="104">
        <f>SUM(R55,R58,R63,R68)</f>
        <v>271500</v>
      </c>
      <c r="S52" s="119"/>
      <c r="T52" s="104">
        <f>SUM(T55,T58,T63,T68)</f>
        <v>271500</v>
      </c>
      <c r="U52" s="119"/>
    </row>
    <row r="53" spans="1:21" ht="15.75">
      <c r="A53" s="12" t="s">
        <v>36</v>
      </c>
      <c r="B53" s="5"/>
      <c r="C53" s="5"/>
      <c r="D53" s="6"/>
      <c r="E53" s="37"/>
      <c r="F53" s="37"/>
      <c r="G53" s="37"/>
      <c r="H53" s="58"/>
      <c r="I53" s="58"/>
      <c r="J53" s="58"/>
      <c r="K53" s="60"/>
      <c r="L53" s="58"/>
      <c r="M53" s="60"/>
      <c r="N53" s="58"/>
      <c r="O53" s="60"/>
      <c r="P53" s="58"/>
      <c r="Q53" s="60"/>
      <c r="R53" s="58"/>
      <c r="S53" s="60"/>
      <c r="T53" s="58"/>
      <c r="U53" s="60"/>
    </row>
    <row r="54" spans="1:21" ht="15.75">
      <c r="A54" s="96"/>
      <c r="B54" s="66" t="s">
        <v>37</v>
      </c>
      <c r="C54" s="69">
        <v>630</v>
      </c>
      <c r="D54" s="70" t="s">
        <v>75</v>
      </c>
      <c r="E54" s="19">
        <v>17</v>
      </c>
      <c r="F54" s="32"/>
      <c r="G54" s="32">
        <v>18</v>
      </c>
      <c r="H54" s="52">
        <v>4000</v>
      </c>
      <c r="I54" s="56"/>
      <c r="J54" s="52">
        <v>1500</v>
      </c>
      <c r="K54" s="58"/>
      <c r="L54" s="52">
        <v>2200</v>
      </c>
      <c r="M54" s="58"/>
      <c r="N54" s="52">
        <v>1600</v>
      </c>
      <c r="O54" s="58"/>
      <c r="P54" s="52">
        <v>2500</v>
      </c>
      <c r="Q54" s="58"/>
      <c r="R54" s="52">
        <v>2500</v>
      </c>
      <c r="S54" s="58"/>
      <c r="T54" s="52">
        <v>2500</v>
      </c>
      <c r="U54" s="58"/>
    </row>
    <row r="55" spans="1:21" ht="12.75">
      <c r="A55" s="41" t="s">
        <v>8</v>
      </c>
      <c r="B55" s="66"/>
      <c r="C55" s="69"/>
      <c r="D55" s="70"/>
      <c r="E55" s="19">
        <v>17</v>
      </c>
      <c r="F55" s="32"/>
      <c r="G55" s="32">
        <v>18</v>
      </c>
      <c r="H55" s="55">
        <v>4000</v>
      </c>
      <c r="I55" s="56"/>
      <c r="J55" s="55">
        <v>1500</v>
      </c>
      <c r="K55" s="58"/>
      <c r="L55" s="55">
        <f>SUM(L54)</f>
        <v>2200</v>
      </c>
      <c r="M55" s="58"/>
      <c r="N55" s="55">
        <f>SUM(N54)</f>
        <v>1600</v>
      </c>
      <c r="O55" s="58"/>
      <c r="P55" s="55">
        <f>SUM(P54)</f>
        <v>2500</v>
      </c>
      <c r="Q55" s="58"/>
      <c r="R55" s="55">
        <f>SUM(R54)</f>
        <v>2500</v>
      </c>
      <c r="S55" s="58"/>
      <c r="T55" s="55">
        <f>SUM(T54)</f>
        <v>2500</v>
      </c>
      <c r="U55" s="58"/>
    </row>
    <row r="56" spans="1:21" ht="15.75">
      <c r="A56" s="12" t="s">
        <v>38</v>
      </c>
      <c r="B56" s="77"/>
      <c r="C56" s="77"/>
      <c r="D56" s="115"/>
      <c r="E56" s="20">
        <f>SUM(E55:E55)</f>
        <v>17</v>
      </c>
      <c r="F56" s="20"/>
      <c r="G56" s="20">
        <f>SUM(G55:G55)</f>
        <v>18</v>
      </c>
      <c r="H56" s="55"/>
      <c r="I56" s="56"/>
      <c r="J56" s="55"/>
      <c r="K56" s="58"/>
      <c r="L56" s="55"/>
      <c r="M56" s="58"/>
      <c r="N56" s="55"/>
      <c r="O56" s="58"/>
      <c r="P56" s="55"/>
      <c r="Q56" s="58"/>
      <c r="R56" s="55"/>
      <c r="S56" s="58"/>
      <c r="T56" s="55"/>
      <c r="U56" s="58"/>
    </row>
    <row r="57" spans="1:21" ht="15.75">
      <c r="A57" s="96"/>
      <c r="B57" s="50">
        <v>840</v>
      </c>
      <c r="C57" s="69">
        <v>630</v>
      </c>
      <c r="D57" s="70" t="s">
        <v>75</v>
      </c>
      <c r="E57" s="35">
        <v>253</v>
      </c>
      <c r="F57" s="32"/>
      <c r="G57" s="32">
        <v>256</v>
      </c>
      <c r="H57" s="52">
        <v>3000</v>
      </c>
      <c r="I57" s="57"/>
      <c r="J57" s="52">
        <v>3700</v>
      </c>
      <c r="K57" s="57"/>
      <c r="L57" s="52">
        <v>4000</v>
      </c>
      <c r="M57" s="53"/>
      <c r="N57" s="52">
        <v>3600</v>
      </c>
      <c r="O57" s="57"/>
      <c r="P57" s="52">
        <v>5000</v>
      </c>
      <c r="Q57" s="57"/>
      <c r="R57" s="52">
        <v>5000</v>
      </c>
      <c r="S57" s="58"/>
      <c r="T57" s="52">
        <v>5000</v>
      </c>
      <c r="U57" s="58"/>
    </row>
    <row r="58" spans="1:21" ht="12.75">
      <c r="A58" s="41" t="s">
        <v>8</v>
      </c>
      <c r="B58" s="50"/>
      <c r="C58" s="69"/>
      <c r="D58" s="70"/>
      <c r="E58" s="35">
        <v>253</v>
      </c>
      <c r="F58" s="32"/>
      <c r="G58" s="32">
        <v>256</v>
      </c>
      <c r="H58" s="55">
        <v>3000</v>
      </c>
      <c r="I58" s="58"/>
      <c r="J58" s="55">
        <v>3700</v>
      </c>
      <c r="K58" s="58"/>
      <c r="L58" s="55">
        <f>SUM(L57)</f>
        <v>4000</v>
      </c>
      <c r="M58" s="56"/>
      <c r="N58" s="55">
        <f>SUM(N57)</f>
        <v>3600</v>
      </c>
      <c r="O58" s="58"/>
      <c r="P58" s="55">
        <f>SUM(P57)</f>
        <v>5000</v>
      </c>
      <c r="Q58" s="58"/>
      <c r="R58" s="55">
        <f>SUM(R57)</f>
        <v>5000</v>
      </c>
      <c r="S58" s="57"/>
      <c r="T58" s="55">
        <f>SUM(T57)</f>
        <v>5000</v>
      </c>
      <c r="U58" s="57"/>
    </row>
    <row r="59" spans="1:21" ht="15.75">
      <c r="A59" s="12" t="s">
        <v>96</v>
      </c>
      <c r="B59" s="77"/>
      <c r="C59" s="77"/>
      <c r="D59" s="115"/>
      <c r="E59" s="20">
        <f>SUM(E58:E58)</f>
        <v>253</v>
      </c>
      <c r="F59" s="20"/>
      <c r="G59" s="20">
        <f>SUM(G58:G58)</f>
        <v>256</v>
      </c>
      <c r="H59" s="55"/>
      <c r="I59" s="58"/>
      <c r="J59" s="55"/>
      <c r="K59" s="58"/>
      <c r="L59" s="55"/>
      <c r="M59" s="56"/>
      <c r="N59" s="55"/>
      <c r="O59" s="58"/>
      <c r="P59" s="55"/>
      <c r="Q59" s="58"/>
      <c r="R59" s="55"/>
      <c r="S59" s="58"/>
      <c r="T59" s="55"/>
      <c r="U59" s="58"/>
    </row>
    <row r="60" spans="1:21" ht="15.75">
      <c r="A60" s="96"/>
      <c r="B60" s="50">
        <v>620</v>
      </c>
      <c r="C60" s="69">
        <v>610</v>
      </c>
      <c r="D60" s="70" t="s">
        <v>7</v>
      </c>
      <c r="E60" s="35">
        <v>253</v>
      </c>
      <c r="F60" s="32"/>
      <c r="G60" s="32">
        <v>256</v>
      </c>
      <c r="H60" s="52">
        <v>129000</v>
      </c>
      <c r="I60" s="57"/>
      <c r="J60" s="52">
        <v>37000</v>
      </c>
      <c r="K60" s="57"/>
      <c r="L60" s="52">
        <v>148200</v>
      </c>
      <c r="M60" s="53"/>
      <c r="N60" s="52">
        <v>36000</v>
      </c>
      <c r="O60" s="57"/>
      <c r="P60" s="52">
        <v>150000</v>
      </c>
      <c r="Q60" s="57"/>
      <c r="R60" s="52">
        <v>150000</v>
      </c>
      <c r="S60" s="58"/>
      <c r="T60" s="52">
        <v>150000</v>
      </c>
      <c r="U60" s="58"/>
    </row>
    <row r="61" spans="1:21" ht="12.75">
      <c r="A61" s="47"/>
      <c r="B61" s="50"/>
      <c r="C61" s="69">
        <v>620</v>
      </c>
      <c r="D61" s="70" t="s">
        <v>5</v>
      </c>
      <c r="E61" s="35"/>
      <c r="F61" s="32"/>
      <c r="G61" s="32"/>
      <c r="H61" s="52">
        <v>45000</v>
      </c>
      <c r="I61" s="57"/>
      <c r="J61" s="52">
        <v>13000</v>
      </c>
      <c r="K61" s="57"/>
      <c r="L61" s="52">
        <v>52000</v>
      </c>
      <c r="M61" s="53"/>
      <c r="N61" s="52">
        <v>13000</v>
      </c>
      <c r="O61" s="57"/>
      <c r="P61" s="52">
        <v>52500</v>
      </c>
      <c r="Q61" s="57"/>
      <c r="R61" s="52">
        <v>52000</v>
      </c>
      <c r="S61" s="58"/>
      <c r="T61" s="52">
        <v>52000</v>
      </c>
      <c r="U61" s="58"/>
    </row>
    <row r="62" spans="1:21" ht="12.75">
      <c r="A62" s="47"/>
      <c r="B62" s="50"/>
      <c r="C62" s="69">
        <v>630</v>
      </c>
      <c r="D62" s="70" t="s">
        <v>75</v>
      </c>
      <c r="E62" s="35"/>
      <c r="F62" s="32"/>
      <c r="G62" s="32"/>
      <c r="H62" s="52">
        <v>0</v>
      </c>
      <c r="I62" s="57"/>
      <c r="J62" s="52">
        <v>0</v>
      </c>
      <c r="K62" s="57"/>
      <c r="L62" s="52">
        <v>3300</v>
      </c>
      <c r="M62" s="53"/>
      <c r="N62" s="52">
        <v>1000</v>
      </c>
      <c r="O62" s="57"/>
      <c r="P62" s="52">
        <v>5000</v>
      </c>
      <c r="Q62" s="57"/>
      <c r="R62" s="52">
        <v>5000</v>
      </c>
      <c r="S62" s="58"/>
      <c r="T62" s="52">
        <v>5000</v>
      </c>
      <c r="U62" s="58"/>
    </row>
    <row r="63" spans="1:21" ht="12.75">
      <c r="A63" s="41" t="s">
        <v>8</v>
      </c>
      <c r="B63" s="50"/>
      <c r="C63" s="69"/>
      <c r="D63" s="70"/>
      <c r="E63" s="35"/>
      <c r="F63" s="32"/>
      <c r="G63" s="32"/>
      <c r="H63" s="55">
        <v>174000</v>
      </c>
      <c r="I63" s="58"/>
      <c r="J63" s="55">
        <v>50000</v>
      </c>
      <c r="K63" s="58"/>
      <c r="L63" s="55">
        <f>SUM(L60:L62)</f>
        <v>203500</v>
      </c>
      <c r="M63" s="56"/>
      <c r="N63" s="55">
        <f>SUM(N60,N61,N62)</f>
        <v>50000</v>
      </c>
      <c r="O63" s="58"/>
      <c r="P63" s="55">
        <f>SUM(P60,P61,P62)</f>
        <v>207500</v>
      </c>
      <c r="Q63" s="58"/>
      <c r="R63" s="55">
        <f>SUM(R60,R61,R62)</f>
        <v>207000</v>
      </c>
      <c r="S63" s="57"/>
      <c r="T63" s="55">
        <f>SUM(T60,T61,T62)</f>
        <v>207000</v>
      </c>
      <c r="U63" s="57"/>
    </row>
    <row r="64" spans="1:21" ht="15.75">
      <c r="A64" s="12" t="s">
        <v>71</v>
      </c>
      <c r="B64" s="77"/>
      <c r="C64" s="77"/>
      <c r="D64" s="115"/>
      <c r="E64" s="20" t="e">
        <f>SUM(#REF!)</f>
        <v>#REF!</v>
      </c>
      <c r="F64" s="20"/>
      <c r="G64" s="20" t="e">
        <f>SUM(#REF!)</f>
        <v>#REF!</v>
      </c>
      <c r="H64" s="55"/>
      <c r="I64" s="58"/>
      <c r="J64" s="55"/>
      <c r="K64" s="58"/>
      <c r="L64" s="55"/>
      <c r="M64" s="56"/>
      <c r="N64" s="55"/>
      <c r="O64" s="58"/>
      <c r="P64" s="55"/>
      <c r="Q64" s="58"/>
      <c r="R64" s="55"/>
      <c r="S64" s="58"/>
      <c r="T64" s="55"/>
      <c r="U64" s="58"/>
    </row>
    <row r="65" spans="1:21" ht="15.75">
      <c r="A65" s="96"/>
      <c r="B65" s="50">
        <v>620</v>
      </c>
      <c r="C65" s="69">
        <v>610</v>
      </c>
      <c r="D65" s="70" t="s">
        <v>7</v>
      </c>
      <c r="E65" s="35">
        <v>253</v>
      </c>
      <c r="F65" s="32"/>
      <c r="G65" s="32">
        <v>256</v>
      </c>
      <c r="H65" s="52">
        <v>12000</v>
      </c>
      <c r="I65" s="57"/>
      <c r="J65" s="52">
        <v>12500</v>
      </c>
      <c r="K65" s="57"/>
      <c r="L65" s="52">
        <v>25000</v>
      </c>
      <c r="M65" s="53"/>
      <c r="N65" s="52">
        <v>12500</v>
      </c>
      <c r="O65" s="57"/>
      <c r="P65" s="52">
        <v>35000</v>
      </c>
      <c r="Q65" s="57"/>
      <c r="R65" s="52">
        <v>35000</v>
      </c>
      <c r="S65" s="57"/>
      <c r="T65" s="52">
        <v>35000</v>
      </c>
      <c r="U65" s="57"/>
    </row>
    <row r="66" spans="1:21" ht="12.75">
      <c r="A66" s="47"/>
      <c r="B66" s="50"/>
      <c r="C66" s="69">
        <v>620</v>
      </c>
      <c r="D66" s="70" t="s">
        <v>5</v>
      </c>
      <c r="E66" s="35"/>
      <c r="F66" s="32"/>
      <c r="G66" s="32"/>
      <c r="H66" s="52">
        <v>5000</v>
      </c>
      <c r="I66" s="57"/>
      <c r="J66" s="52">
        <v>5000</v>
      </c>
      <c r="K66" s="57"/>
      <c r="L66" s="52">
        <v>8700</v>
      </c>
      <c r="M66" s="53"/>
      <c r="N66" s="52">
        <v>5000</v>
      </c>
      <c r="O66" s="57"/>
      <c r="P66" s="52">
        <v>12000</v>
      </c>
      <c r="Q66" s="57"/>
      <c r="R66" s="52">
        <v>12000</v>
      </c>
      <c r="S66" s="57"/>
      <c r="T66" s="52">
        <v>12000</v>
      </c>
      <c r="U66" s="57"/>
    </row>
    <row r="67" spans="1:21" ht="12.75">
      <c r="A67" s="47"/>
      <c r="B67" s="50"/>
      <c r="C67" s="69">
        <v>630</v>
      </c>
      <c r="D67" s="70" t="s">
        <v>75</v>
      </c>
      <c r="E67" s="35"/>
      <c r="F67" s="32"/>
      <c r="G67" s="32"/>
      <c r="H67" s="52">
        <v>12000</v>
      </c>
      <c r="I67" s="57"/>
      <c r="J67" s="52">
        <v>12500</v>
      </c>
      <c r="K67" s="57"/>
      <c r="L67" s="52">
        <v>6000</v>
      </c>
      <c r="M67" s="53"/>
      <c r="N67" s="52">
        <v>12500</v>
      </c>
      <c r="O67" s="57"/>
      <c r="P67" s="52">
        <v>10000</v>
      </c>
      <c r="Q67" s="57"/>
      <c r="R67" s="52">
        <v>10000</v>
      </c>
      <c r="S67" s="57"/>
      <c r="T67" s="52">
        <v>10000</v>
      </c>
      <c r="U67" s="57"/>
    </row>
    <row r="68" spans="1:21" ht="12.75">
      <c r="A68" s="41" t="s">
        <v>8</v>
      </c>
      <c r="B68" s="50"/>
      <c r="C68" s="69"/>
      <c r="D68" s="70"/>
      <c r="E68" s="35"/>
      <c r="F68" s="32"/>
      <c r="G68" s="32"/>
      <c r="H68" s="55">
        <v>29000</v>
      </c>
      <c r="I68" s="58"/>
      <c r="J68" s="55">
        <v>30000</v>
      </c>
      <c r="K68" s="58"/>
      <c r="L68" s="55">
        <f>SUM(L65:L67)</f>
        <v>39700</v>
      </c>
      <c r="M68" s="56"/>
      <c r="N68" s="55">
        <v>30000</v>
      </c>
      <c r="O68" s="58"/>
      <c r="P68" s="55">
        <f>SUM(P65:P67)</f>
        <v>57000</v>
      </c>
      <c r="Q68" s="58"/>
      <c r="R68" s="55">
        <f>SUM(R65:R67)</f>
        <v>57000</v>
      </c>
      <c r="S68" s="57"/>
      <c r="T68" s="55">
        <f>SUM(T65:T67)</f>
        <v>57000</v>
      </c>
      <c r="U68" s="57"/>
    </row>
    <row r="69" spans="1:21" ht="15">
      <c r="A69" s="131" t="s">
        <v>78</v>
      </c>
      <c r="B69" s="130"/>
      <c r="C69" s="130"/>
      <c r="D69" s="130"/>
      <c r="E69" s="99">
        <f>SUM(E67:E67)</f>
        <v>0</v>
      </c>
      <c r="F69" s="99"/>
      <c r="G69" s="99">
        <f>SUM(G67:G67)</f>
        <v>0</v>
      </c>
      <c r="H69" s="104">
        <f>SUM(H72,H75,H78)</f>
        <v>6925</v>
      </c>
      <c r="I69" s="134"/>
      <c r="J69" s="104">
        <f>SUM(J72,J75,J78)</f>
        <v>8340</v>
      </c>
      <c r="K69" s="134"/>
      <c r="L69" s="104">
        <f>SUM(L72,L75,L78)</f>
        <v>6460</v>
      </c>
      <c r="M69" s="134"/>
      <c r="N69" s="104">
        <f>SUM(N72,N75,N78)</f>
        <v>9300</v>
      </c>
      <c r="O69" s="134"/>
      <c r="P69" s="104">
        <f>SUM(P72,P75,P78)</f>
        <v>9300</v>
      </c>
      <c r="Q69" s="134"/>
      <c r="R69" s="104">
        <f>SUM(R72,R75,R78)</f>
        <v>9300</v>
      </c>
      <c r="S69" s="100"/>
      <c r="T69" s="104">
        <f>SUM(T72,T75,T78)</f>
        <v>9300</v>
      </c>
      <c r="U69" s="100"/>
    </row>
    <row r="70" spans="1:21" ht="15.75">
      <c r="A70" s="123" t="s">
        <v>39</v>
      </c>
      <c r="B70" s="123"/>
      <c r="C70" s="123"/>
      <c r="D70" s="123"/>
      <c r="E70" s="111" t="e">
        <f>E73+E76+E79+#REF!</f>
        <v>#REF!</v>
      </c>
      <c r="F70" s="111"/>
      <c r="G70" s="111" t="e">
        <f>G73+G76+G79+#REF!</f>
        <v>#REF!</v>
      </c>
      <c r="H70" s="121"/>
      <c r="I70" s="133"/>
      <c r="J70" s="121"/>
      <c r="K70" s="133"/>
      <c r="L70" s="121"/>
      <c r="M70" s="133"/>
      <c r="N70" s="121"/>
      <c r="O70" s="133"/>
      <c r="P70" s="121"/>
      <c r="Q70" s="133"/>
      <c r="R70" s="121"/>
      <c r="S70" s="133"/>
      <c r="T70" s="121"/>
      <c r="U70" s="133"/>
    </row>
    <row r="71" spans="1:21" ht="15.75">
      <c r="A71" s="96" t="s">
        <v>13</v>
      </c>
      <c r="B71" s="50">
        <v>320</v>
      </c>
      <c r="C71" s="49">
        <v>630</v>
      </c>
      <c r="D71" s="47" t="s">
        <v>75</v>
      </c>
      <c r="E71" s="22">
        <v>1318</v>
      </c>
      <c r="F71" s="22"/>
      <c r="G71" s="22">
        <v>1550</v>
      </c>
      <c r="H71" s="51">
        <v>5425</v>
      </c>
      <c r="I71" s="58"/>
      <c r="J71" s="51">
        <v>7000</v>
      </c>
      <c r="K71" s="61"/>
      <c r="L71" s="52">
        <v>6300</v>
      </c>
      <c r="M71" s="52"/>
      <c r="N71" s="51">
        <v>8000</v>
      </c>
      <c r="O71" s="61"/>
      <c r="P71" s="51">
        <v>5000</v>
      </c>
      <c r="Q71" s="61"/>
      <c r="R71" s="51">
        <v>8000</v>
      </c>
      <c r="S71" s="58"/>
      <c r="T71" s="51">
        <v>8000</v>
      </c>
      <c r="U71" s="58"/>
    </row>
    <row r="72" spans="1:21" ht="12.75">
      <c r="A72" s="42" t="s">
        <v>8</v>
      </c>
      <c r="B72" s="50"/>
      <c r="C72" s="49"/>
      <c r="D72" s="47"/>
      <c r="E72" s="22">
        <v>1318</v>
      </c>
      <c r="F72" s="22"/>
      <c r="G72" s="22">
        <v>1550</v>
      </c>
      <c r="H72" s="54">
        <v>5425</v>
      </c>
      <c r="I72" s="58"/>
      <c r="J72" s="54">
        <v>7000</v>
      </c>
      <c r="K72" s="64"/>
      <c r="L72" s="55">
        <f>SUM(L71)</f>
        <v>6300</v>
      </c>
      <c r="M72" s="55"/>
      <c r="N72" s="54">
        <f>SUM(N71)</f>
        <v>8000</v>
      </c>
      <c r="O72" s="64"/>
      <c r="P72" s="54">
        <f>SUM(P71)</f>
        <v>5000</v>
      </c>
      <c r="Q72" s="64"/>
      <c r="R72" s="54">
        <f>SUM(R71)</f>
        <v>8000</v>
      </c>
      <c r="S72" s="61"/>
      <c r="T72" s="54">
        <f>SUM(T71)</f>
        <v>8000</v>
      </c>
      <c r="U72" s="61"/>
    </row>
    <row r="73" spans="1:21" ht="15.75">
      <c r="A73" s="12" t="s">
        <v>19</v>
      </c>
      <c r="B73" s="83"/>
      <c r="C73" s="83"/>
      <c r="D73" s="21"/>
      <c r="E73" s="20">
        <f>SUM(E72:E72)</f>
        <v>1318</v>
      </c>
      <c r="F73" s="20"/>
      <c r="G73" s="20">
        <f>SUM(G72:G72)</f>
        <v>1550</v>
      </c>
      <c r="H73" s="54"/>
      <c r="I73" s="58"/>
      <c r="J73" s="54"/>
      <c r="K73" s="58"/>
      <c r="L73" s="76"/>
      <c r="M73" s="56"/>
      <c r="N73" s="54"/>
      <c r="O73" s="58"/>
      <c r="P73" s="54"/>
      <c r="Q73" s="58"/>
      <c r="R73" s="54"/>
      <c r="S73" s="58"/>
      <c r="T73" s="54"/>
      <c r="U73" s="58"/>
    </row>
    <row r="74" spans="1:21" ht="15.75">
      <c r="A74" s="96"/>
      <c r="B74" s="50">
        <v>111</v>
      </c>
      <c r="C74" s="49">
        <v>630</v>
      </c>
      <c r="D74" s="67" t="s">
        <v>27</v>
      </c>
      <c r="E74" s="33"/>
      <c r="F74" s="33"/>
      <c r="G74" s="33"/>
      <c r="H74" s="52">
        <v>1000</v>
      </c>
      <c r="I74" s="55"/>
      <c r="J74" s="52">
        <v>1000</v>
      </c>
      <c r="K74" s="55"/>
      <c r="L74" s="52">
        <v>0</v>
      </c>
      <c r="M74" s="62"/>
      <c r="N74" s="52">
        <v>1000</v>
      </c>
      <c r="O74" s="55"/>
      <c r="P74" s="52">
        <v>1000</v>
      </c>
      <c r="Q74" s="55"/>
      <c r="R74" s="52">
        <v>1000</v>
      </c>
      <c r="S74" s="58"/>
      <c r="T74" s="52">
        <v>1000</v>
      </c>
      <c r="U74" s="58"/>
    </row>
    <row r="75" spans="1:21" ht="12.75">
      <c r="A75" s="41" t="s">
        <v>8</v>
      </c>
      <c r="B75" s="50"/>
      <c r="C75" s="49"/>
      <c r="D75" s="67"/>
      <c r="E75" s="33"/>
      <c r="F75" s="33"/>
      <c r="G75" s="33"/>
      <c r="H75" s="55">
        <v>1000</v>
      </c>
      <c r="I75" s="55"/>
      <c r="J75" s="55">
        <v>1000</v>
      </c>
      <c r="K75" s="55"/>
      <c r="L75" s="55">
        <f>SUM(L74)</f>
        <v>0</v>
      </c>
      <c r="M75" s="62"/>
      <c r="N75" s="55">
        <v>1000</v>
      </c>
      <c r="O75" s="55"/>
      <c r="P75" s="55">
        <f>SUM(P74)</f>
        <v>1000</v>
      </c>
      <c r="Q75" s="55"/>
      <c r="R75" s="55">
        <f>SUM(R74)</f>
        <v>1000</v>
      </c>
      <c r="S75" s="55"/>
      <c r="T75" s="55">
        <f>SUM(T74)</f>
        <v>1000</v>
      </c>
      <c r="U75" s="55"/>
    </row>
    <row r="76" spans="1:21" ht="15.75">
      <c r="A76" s="12" t="s">
        <v>20</v>
      </c>
      <c r="B76" s="77"/>
      <c r="C76" s="77"/>
      <c r="D76" s="115"/>
      <c r="E76" s="20"/>
      <c r="F76" s="20"/>
      <c r="G76" s="20"/>
      <c r="H76" s="55"/>
      <c r="I76" s="55"/>
      <c r="J76" s="55"/>
      <c r="K76" s="64"/>
      <c r="L76" s="55"/>
      <c r="M76" s="55"/>
      <c r="N76" s="55"/>
      <c r="O76" s="64"/>
      <c r="P76" s="55"/>
      <c r="Q76" s="64"/>
      <c r="R76" s="55"/>
      <c r="S76" s="64"/>
      <c r="T76" s="55"/>
      <c r="U76" s="64"/>
    </row>
    <row r="77" spans="1:21" ht="15.75">
      <c r="A77" s="96"/>
      <c r="B77" s="66" t="s">
        <v>6</v>
      </c>
      <c r="C77" s="49">
        <v>630</v>
      </c>
      <c r="D77" s="68" t="s">
        <v>64</v>
      </c>
      <c r="E77" s="32">
        <v>5</v>
      </c>
      <c r="F77" s="32"/>
      <c r="G77" s="32">
        <v>10</v>
      </c>
      <c r="H77" s="52">
        <v>500</v>
      </c>
      <c r="I77" s="52"/>
      <c r="J77" s="52">
        <v>340</v>
      </c>
      <c r="K77" s="61"/>
      <c r="L77" s="52">
        <v>160</v>
      </c>
      <c r="M77" s="52"/>
      <c r="N77" s="52">
        <v>300</v>
      </c>
      <c r="O77" s="61"/>
      <c r="P77" s="52">
        <v>3300</v>
      </c>
      <c r="Q77" s="61"/>
      <c r="R77" s="52">
        <v>300</v>
      </c>
      <c r="S77" s="58"/>
      <c r="T77" s="52">
        <v>300</v>
      </c>
      <c r="U77" s="58"/>
    </row>
    <row r="78" spans="1:21" ht="12.75">
      <c r="A78" s="41" t="s">
        <v>8</v>
      </c>
      <c r="B78" s="66"/>
      <c r="C78" s="49"/>
      <c r="D78" s="68"/>
      <c r="E78" s="32">
        <v>5</v>
      </c>
      <c r="F78" s="32"/>
      <c r="G78" s="32">
        <v>10</v>
      </c>
      <c r="H78" s="55">
        <v>500</v>
      </c>
      <c r="I78" s="55"/>
      <c r="J78" s="55">
        <v>340</v>
      </c>
      <c r="K78" s="64"/>
      <c r="L78" s="55">
        <f>SUM(L77)</f>
        <v>160</v>
      </c>
      <c r="M78" s="55"/>
      <c r="N78" s="55">
        <f>SUM(N77)</f>
        <v>300</v>
      </c>
      <c r="O78" s="64"/>
      <c r="P78" s="55">
        <f>SUM(P77)</f>
        <v>3300</v>
      </c>
      <c r="Q78" s="64"/>
      <c r="R78" s="55">
        <f>SUM(R77)</f>
        <v>300</v>
      </c>
      <c r="S78" s="61"/>
      <c r="T78" s="55">
        <f>SUM(T77)</f>
        <v>300</v>
      </c>
      <c r="U78" s="61"/>
    </row>
    <row r="79" spans="1:21" ht="15.75">
      <c r="A79" s="117" t="s">
        <v>41</v>
      </c>
      <c r="B79" s="130"/>
      <c r="C79" s="130"/>
      <c r="D79" s="130"/>
      <c r="E79" s="99">
        <f>SUM(E78:E78)</f>
        <v>5</v>
      </c>
      <c r="F79" s="99"/>
      <c r="G79" s="99">
        <f>SUM(G78:G78)</f>
        <v>10</v>
      </c>
      <c r="H79" s="104">
        <f>SUM(H84,H87,H90,H93,H96)</f>
        <v>918560</v>
      </c>
      <c r="I79" s="104"/>
      <c r="J79" s="104">
        <f>SUM(J84,J87,J90,J93,J96)</f>
        <v>945660</v>
      </c>
      <c r="K79" s="104"/>
      <c r="L79" s="104">
        <f>SUM(L84,L87,L90,L93,L96)</f>
        <v>1054780</v>
      </c>
      <c r="M79" s="104"/>
      <c r="N79" s="104">
        <f>SUM(N84,N87,N90,N93,N96)</f>
        <v>1160100</v>
      </c>
      <c r="O79" s="104"/>
      <c r="P79" s="104">
        <f>SUM(P84,P87,P90,P93,P96)</f>
        <v>1278600</v>
      </c>
      <c r="Q79" s="104"/>
      <c r="R79" s="104">
        <f>SUM(R84,R87,R90,R93,R96)</f>
        <v>1328100</v>
      </c>
      <c r="S79" s="104"/>
      <c r="T79" s="104">
        <f>SUM(T84,T87,T90,T93,T96)</f>
        <v>1404000</v>
      </c>
      <c r="U79" s="104"/>
    </row>
    <row r="80" spans="1:21" ht="15.75">
      <c r="A80" s="123" t="s">
        <v>43</v>
      </c>
      <c r="B80" s="123"/>
      <c r="C80" s="123"/>
      <c r="D80" s="123"/>
      <c r="E80" s="111" t="e">
        <f>E85+E88+#REF!+#REF!+#REF!+E91+E94+E97+#REF!+#REF!+#REF!+#REF!+#REF!</f>
        <v>#REF!</v>
      </c>
      <c r="F80" s="111"/>
      <c r="G80" s="111" t="e">
        <f>G85+G88+#REF!+#REF!+#REF!+G91+G94+G97+#REF!+#REF!+#REF!+#REF!+#REF!</f>
        <v>#REF!</v>
      </c>
      <c r="H80" s="112"/>
      <c r="I80" s="112"/>
      <c r="J80" s="112"/>
      <c r="K80" s="112"/>
      <c r="L80" s="112"/>
      <c r="M80" s="114"/>
      <c r="N80" s="112"/>
      <c r="O80" s="112"/>
      <c r="P80" s="112"/>
      <c r="Q80" s="112"/>
      <c r="R80" s="112"/>
      <c r="S80" s="112"/>
      <c r="T80" s="112"/>
      <c r="U80" s="112"/>
    </row>
    <row r="81" spans="1:21" ht="15.75">
      <c r="A81" s="96" t="s">
        <v>14</v>
      </c>
      <c r="B81" s="50">
        <v>9111</v>
      </c>
      <c r="C81" s="49">
        <v>610</v>
      </c>
      <c r="D81" s="47" t="s">
        <v>4</v>
      </c>
      <c r="E81" s="48">
        <v>8534</v>
      </c>
      <c r="F81" s="48"/>
      <c r="G81" s="48">
        <v>9353</v>
      </c>
      <c r="H81" s="52">
        <v>65000</v>
      </c>
      <c r="I81" s="52"/>
      <c r="J81" s="52">
        <v>70000</v>
      </c>
      <c r="K81" s="57"/>
      <c r="L81" s="52">
        <v>132000</v>
      </c>
      <c r="M81" s="63"/>
      <c r="N81" s="52">
        <v>144500</v>
      </c>
      <c r="O81" s="57"/>
      <c r="P81" s="52">
        <v>150000</v>
      </c>
      <c r="Q81" s="57"/>
      <c r="R81" s="52">
        <v>150000</v>
      </c>
      <c r="S81" s="58"/>
      <c r="T81" s="52">
        <v>150000</v>
      </c>
      <c r="U81" s="58"/>
    </row>
    <row r="82" spans="1:21" ht="15.75">
      <c r="A82" s="96"/>
      <c r="B82" s="50"/>
      <c r="C82" s="49">
        <v>620</v>
      </c>
      <c r="D82" s="47" t="s">
        <v>5</v>
      </c>
      <c r="E82" s="48"/>
      <c r="F82" s="48"/>
      <c r="G82" s="48"/>
      <c r="H82" s="52">
        <v>20000</v>
      </c>
      <c r="I82" s="52"/>
      <c r="J82" s="52">
        <v>25000</v>
      </c>
      <c r="K82" s="57"/>
      <c r="L82" s="52">
        <v>42300</v>
      </c>
      <c r="M82" s="63"/>
      <c r="N82" s="52">
        <v>50500</v>
      </c>
      <c r="O82" s="57"/>
      <c r="P82" s="52">
        <v>52000</v>
      </c>
      <c r="Q82" s="57"/>
      <c r="R82" s="52">
        <v>52000</v>
      </c>
      <c r="S82" s="58"/>
      <c r="T82" s="52">
        <v>52000</v>
      </c>
      <c r="U82" s="58"/>
    </row>
    <row r="83" spans="1:21" ht="15.75">
      <c r="A83" s="96" t="s">
        <v>14</v>
      </c>
      <c r="B83" s="50"/>
      <c r="C83" s="49">
        <v>630</v>
      </c>
      <c r="D83" s="47" t="s">
        <v>75</v>
      </c>
      <c r="E83" s="48">
        <v>8534</v>
      </c>
      <c r="F83" s="48"/>
      <c r="G83" s="48">
        <v>9353</v>
      </c>
      <c r="H83" s="52">
        <v>15000</v>
      </c>
      <c r="I83" s="52"/>
      <c r="J83" s="52">
        <v>15000</v>
      </c>
      <c r="K83" s="57"/>
      <c r="L83" s="52">
        <v>16400</v>
      </c>
      <c r="M83" s="63"/>
      <c r="N83" s="52">
        <v>20000</v>
      </c>
      <c r="O83" s="57"/>
      <c r="P83" s="52">
        <v>20000</v>
      </c>
      <c r="Q83" s="57"/>
      <c r="R83" s="52">
        <v>20000</v>
      </c>
      <c r="S83" s="58"/>
      <c r="T83" s="52">
        <v>20000</v>
      </c>
      <c r="U83" s="58"/>
    </row>
    <row r="84" spans="1:21" ht="12.75">
      <c r="A84" s="78" t="s">
        <v>8</v>
      </c>
      <c r="B84" s="50"/>
      <c r="C84" s="49"/>
      <c r="D84" s="47"/>
      <c r="E84" s="48">
        <v>8534</v>
      </c>
      <c r="F84" s="48"/>
      <c r="G84" s="48">
        <v>9353</v>
      </c>
      <c r="H84" s="55">
        <v>100000</v>
      </c>
      <c r="I84" s="55"/>
      <c r="J84" s="55">
        <v>110000</v>
      </c>
      <c r="K84" s="58"/>
      <c r="L84" s="55">
        <f>SUM(L81:L83)</f>
        <v>190700</v>
      </c>
      <c r="M84" s="62"/>
      <c r="N84" s="55">
        <f>SUM(N81:N83)</f>
        <v>215000</v>
      </c>
      <c r="O84" s="58"/>
      <c r="P84" s="55">
        <f>SUM(P81,P82,P83)</f>
        <v>222000</v>
      </c>
      <c r="Q84" s="58"/>
      <c r="R84" s="55">
        <f>SUM(R81,R82,R83)</f>
        <v>222000</v>
      </c>
      <c r="S84" s="57"/>
      <c r="T84" s="55">
        <f>SUM(T81,T82,T83)</f>
        <v>222000</v>
      </c>
      <c r="U84" s="57"/>
    </row>
    <row r="85" spans="1:21" ht="15">
      <c r="A85" s="75" t="s">
        <v>99</v>
      </c>
      <c r="B85" s="135"/>
      <c r="C85" s="135"/>
      <c r="D85" s="136"/>
      <c r="E85" s="46">
        <f>SUM(E84:E84)</f>
        <v>8534</v>
      </c>
      <c r="F85" s="46"/>
      <c r="G85" s="46">
        <f>SUM(G84:G84)</f>
        <v>9353</v>
      </c>
      <c r="H85" s="55"/>
      <c r="I85" s="55"/>
      <c r="J85" s="55"/>
      <c r="K85" s="58"/>
      <c r="L85" s="55"/>
      <c r="M85" s="62"/>
      <c r="N85" s="55"/>
      <c r="O85" s="58"/>
      <c r="P85" s="55"/>
      <c r="Q85" s="58"/>
      <c r="R85" s="55"/>
      <c r="S85" s="58"/>
      <c r="T85" s="55"/>
      <c r="U85" s="58"/>
    </row>
    <row r="86" spans="1:21" ht="12.75">
      <c r="A86" s="45" t="s">
        <v>14</v>
      </c>
      <c r="B86" s="50">
        <v>9121</v>
      </c>
      <c r="C86" s="49">
        <v>600</v>
      </c>
      <c r="D86" s="47" t="s">
        <v>67</v>
      </c>
      <c r="E86" s="48">
        <v>16203</v>
      </c>
      <c r="F86" s="48"/>
      <c r="G86" s="48">
        <v>17280</v>
      </c>
      <c r="H86" s="52">
        <v>764260</v>
      </c>
      <c r="I86" s="52"/>
      <c r="J86" s="52">
        <v>761354</v>
      </c>
      <c r="K86" s="57"/>
      <c r="L86" s="52">
        <v>780000</v>
      </c>
      <c r="M86" s="63"/>
      <c r="N86" s="52">
        <v>858400</v>
      </c>
      <c r="O86" s="57"/>
      <c r="P86" s="52">
        <v>962700</v>
      </c>
      <c r="Q86" s="57"/>
      <c r="R86" s="52">
        <v>1005300</v>
      </c>
      <c r="S86" s="58"/>
      <c r="T86" s="52">
        <v>1074400</v>
      </c>
      <c r="U86" s="58"/>
    </row>
    <row r="87" spans="1:21" ht="12.75">
      <c r="A87" s="95" t="s">
        <v>8</v>
      </c>
      <c r="B87" s="49"/>
      <c r="C87" s="49"/>
      <c r="D87" s="47"/>
      <c r="E87" s="48">
        <v>16203</v>
      </c>
      <c r="F87" s="48"/>
      <c r="G87" s="48">
        <v>17280</v>
      </c>
      <c r="H87" s="55">
        <v>764260</v>
      </c>
      <c r="I87" s="55"/>
      <c r="J87" s="55">
        <v>761354</v>
      </c>
      <c r="K87" s="58"/>
      <c r="L87" s="55">
        <f>SUM(L86)</f>
        <v>780000</v>
      </c>
      <c r="M87" s="62"/>
      <c r="N87" s="55">
        <f>SUM(N86)</f>
        <v>858400</v>
      </c>
      <c r="O87" s="58"/>
      <c r="P87" s="55">
        <f>SUM(P86)</f>
        <v>962700</v>
      </c>
      <c r="Q87" s="58"/>
      <c r="R87" s="55">
        <f>SUM(R86)</f>
        <v>1005300</v>
      </c>
      <c r="S87" s="57"/>
      <c r="T87" s="55">
        <f>SUM(T86)</f>
        <v>1074400</v>
      </c>
      <c r="U87" s="57"/>
    </row>
    <row r="88" spans="1:21" ht="15.75">
      <c r="A88" s="4" t="s">
        <v>100</v>
      </c>
      <c r="B88" s="83"/>
      <c r="C88" s="137"/>
      <c r="D88" s="21"/>
      <c r="E88" s="20">
        <f>SUM(E87:E87)</f>
        <v>16203</v>
      </c>
      <c r="F88" s="20"/>
      <c r="G88" s="20">
        <f>SUM(G87:G87)</f>
        <v>17280</v>
      </c>
      <c r="H88" s="55"/>
      <c r="I88" s="55"/>
      <c r="J88" s="55"/>
      <c r="K88" s="58"/>
      <c r="L88" s="55"/>
      <c r="M88" s="62"/>
      <c r="N88" s="55"/>
      <c r="O88" s="58"/>
      <c r="P88" s="55"/>
      <c r="Q88" s="58"/>
      <c r="R88" s="55"/>
      <c r="S88" s="58"/>
      <c r="T88" s="55"/>
      <c r="U88" s="58"/>
    </row>
    <row r="89" spans="1:21" ht="15.75">
      <c r="A89" s="96" t="s">
        <v>14</v>
      </c>
      <c r="B89" s="159">
        <v>9601</v>
      </c>
      <c r="C89" s="49">
        <v>600</v>
      </c>
      <c r="D89" s="47" t="s">
        <v>44</v>
      </c>
      <c r="E89" s="22">
        <v>271</v>
      </c>
      <c r="F89" s="22"/>
      <c r="G89" s="22">
        <v>328</v>
      </c>
      <c r="H89" s="52">
        <v>3400</v>
      </c>
      <c r="I89" s="52"/>
      <c r="J89" s="52">
        <v>3600</v>
      </c>
      <c r="K89" s="57"/>
      <c r="L89" s="52">
        <v>6000</v>
      </c>
      <c r="M89" s="63"/>
      <c r="N89" s="52">
        <v>10000</v>
      </c>
      <c r="O89" s="57"/>
      <c r="P89" s="52">
        <v>10000</v>
      </c>
      <c r="Q89" s="57"/>
      <c r="R89" s="52">
        <v>10000</v>
      </c>
      <c r="S89" s="58"/>
      <c r="T89" s="52">
        <v>10000</v>
      </c>
      <c r="U89" s="58"/>
    </row>
    <row r="90" spans="1:21" ht="12.75">
      <c r="A90" s="42" t="s">
        <v>8</v>
      </c>
      <c r="B90" s="2"/>
      <c r="C90" s="9"/>
      <c r="D90" s="47"/>
      <c r="E90" s="22">
        <v>271</v>
      </c>
      <c r="F90" s="22"/>
      <c r="G90" s="22">
        <v>328</v>
      </c>
      <c r="H90" s="55">
        <v>3400</v>
      </c>
      <c r="I90" s="55"/>
      <c r="J90" s="55">
        <v>3600</v>
      </c>
      <c r="K90" s="58"/>
      <c r="L90" s="55">
        <f>SUM(L89)</f>
        <v>6000</v>
      </c>
      <c r="M90" s="62"/>
      <c r="N90" s="55">
        <f>SUM(N89)</f>
        <v>10000</v>
      </c>
      <c r="O90" s="58"/>
      <c r="P90" s="55">
        <f>SUM(P89)</f>
        <v>10000</v>
      </c>
      <c r="Q90" s="58"/>
      <c r="R90" s="55">
        <f>SUM(R89)</f>
        <v>10000</v>
      </c>
      <c r="S90" s="57"/>
      <c r="T90" s="55">
        <f>SUM(T89)</f>
        <v>10000</v>
      </c>
      <c r="U90" s="57"/>
    </row>
    <row r="91" spans="1:21" ht="15.75">
      <c r="A91" s="4" t="s">
        <v>72</v>
      </c>
      <c r="B91" s="83"/>
      <c r="C91" s="83"/>
      <c r="D91" s="21"/>
      <c r="E91" s="20">
        <f>SUM(E90:E90)</f>
        <v>271</v>
      </c>
      <c r="F91" s="20"/>
      <c r="G91" s="20">
        <f>SUM(G90:G90)</f>
        <v>328</v>
      </c>
      <c r="H91" s="55"/>
      <c r="I91" s="55"/>
      <c r="J91" s="55"/>
      <c r="K91" s="58"/>
      <c r="L91" s="55"/>
      <c r="M91" s="62"/>
      <c r="N91" s="55"/>
      <c r="O91" s="58"/>
      <c r="P91" s="55"/>
      <c r="Q91" s="58"/>
      <c r="R91" s="55"/>
      <c r="S91" s="58"/>
      <c r="T91" s="55"/>
      <c r="U91" s="58"/>
    </row>
    <row r="92" spans="1:21" ht="15.75">
      <c r="A92" s="96" t="s">
        <v>14</v>
      </c>
      <c r="B92" s="159">
        <v>950</v>
      </c>
      <c r="C92" s="16">
        <v>600</v>
      </c>
      <c r="D92" s="9" t="s">
        <v>66</v>
      </c>
      <c r="E92" s="22">
        <v>553</v>
      </c>
      <c r="F92" s="22"/>
      <c r="G92" s="22">
        <v>743</v>
      </c>
      <c r="H92" s="52">
        <v>4000</v>
      </c>
      <c r="I92" s="52"/>
      <c r="J92" s="52">
        <v>6900</v>
      </c>
      <c r="K92" s="57"/>
      <c r="L92" s="52">
        <v>7080</v>
      </c>
      <c r="M92" s="63"/>
      <c r="N92" s="52">
        <v>7500</v>
      </c>
      <c r="O92" s="57"/>
      <c r="P92" s="52">
        <v>7000</v>
      </c>
      <c r="Q92" s="57"/>
      <c r="R92" s="52">
        <v>7000</v>
      </c>
      <c r="S92" s="57"/>
      <c r="T92" s="52">
        <v>7000</v>
      </c>
      <c r="U92" s="57"/>
    </row>
    <row r="93" spans="1:21" ht="12.75">
      <c r="A93" s="42" t="s">
        <v>8</v>
      </c>
      <c r="B93" s="9"/>
      <c r="C93" s="8"/>
      <c r="D93" s="9"/>
      <c r="E93" s="22">
        <v>553</v>
      </c>
      <c r="F93" s="22"/>
      <c r="G93" s="22">
        <v>743</v>
      </c>
      <c r="H93" s="55">
        <v>4000</v>
      </c>
      <c r="I93" s="55"/>
      <c r="J93" s="55">
        <v>6900</v>
      </c>
      <c r="K93" s="58"/>
      <c r="L93" s="55">
        <f>SUM(L92)</f>
        <v>7080</v>
      </c>
      <c r="M93" s="62"/>
      <c r="N93" s="55">
        <f>SUM(N92)</f>
        <v>7500</v>
      </c>
      <c r="O93" s="58"/>
      <c r="P93" s="55">
        <f>SUM(P92)</f>
        <v>7000</v>
      </c>
      <c r="Q93" s="58"/>
      <c r="R93" s="55">
        <f>SUM(R92)</f>
        <v>7000</v>
      </c>
      <c r="S93" s="58"/>
      <c r="T93" s="55">
        <f>SUM(T92)</f>
        <v>7000</v>
      </c>
      <c r="U93" s="58"/>
    </row>
    <row r="94" spans="1:21" ht="15.75">
      <c r="A94" s="96" t="s">
        <v>42</v>
      </c>
      <c r="B94" s="42"/>
      <c r="C94" s="42"/>
      <c r="D94" s="10"/>
      <c r="E94" s="20">
        <f>SUM(E93:E93)</f>
        <v>553</v>
      </c>
      <c r="F94" s="20"/>
      <c r="G94" s="20">
        <f>SUM(G93:G93)</f>
        <v>743</v>
      </c>
      <c r="H94" s="55"/>
      <c r="I94" s="55"/>
      <c r="J94" s="55"/>
      <c r="K94" s="58"/>
      <c r="L94" s="55"/>
      <c r="M94" s="62"/>
      <c r="N94" s="55"/>
      <c r="O94" s="58"/>
      <c r="P94" s="55"/>
      <c r="Q94" s="58"/>
      <c r="R94" s="55"/>
      <c r="S94" s="58"/>
      <c r="T94" s="55"/>
      <c r="U94" s="58"/>
    </row>
    <row r="95" spans="1:21" ht="15.75">
      <c r="A95" s="96" t="s">
        <v>14</v>
      </c>
      <c r="B95" s="50">
        <v>9121</v>
      </c>
      <c r="C95" s="47"/>
      <c r="D95" s="47" t="s">
        <v>66</v>
      </c>
      <c r="E95" s="22"/>
      <c r="F95" s="22"/>
      <c r="G95" s="22">
        <v>470</v>
      </c>
      <c r="H95" s="52">
        <v>46900</v>
      </c>
      <c r="I95" s="52"/>
      <c r="J95" s="52">
        <v>63806</v>
      </c>
      <c r="K95" s="57"/>
      <c r="L95" s="52">
        <v>71000</v>
      </c>
      <c r="M95" s="63"/>
      <c r="N95" s="52">
        <v>69200</v>
      </c>
      <c r="O95" s="57"/>
      <c r="P95" s="52">
        <v>76900</v>
      </c>
      <c r="Q95" s="57"/>
      <c r="R95" s="52">
        <v>83800</v>
      </c>
      <c r="S95" s="58"/>
      <c r="T95" s="52">
        <v>90600</v>
      </c>
      <c r="U95" s="58"/>
    </row>
    <row r="96" spans="1:21" ht="12.75">
      <c r="A96" s="42" t="s">
        <v>8</v>
      </c>
      <c r="B96" s="50"/>
      <c r="C96" s="47"/>
      <c r="D96" s="47"/>
      <c r="E96" s="22"/>
      <c r="F96" s="22"/>
      <c r="G96" s="22">
        <v>470</v>
      </c>
      <c r="H96" s="55">
        <v>46900</v>
      </c>
      <c r="I96" s="55"/>
      <c r="J96" s="55">
        <v>63806</v>
      </c>
      <c r="K96" s="58"/>
      <c r="L96" s="55">
        <f>SUM(L95)</f>
        <v>71000</v>
      </c>
      <c r="M96" s="62"/>
      <c r="N96" s="55">
        <f>SUM(N95)</f>
        <v>69200</v>
      </c>
      <c r="O96" s="58"/>
      <c r="P96" s="55">
        <f>SUM(P95)</f>
        <v>76900</v>
      </c>
      <c r="Q96" s="58"/>
      <c r="R96" s="55">
        <f>SUM(R95)</f>
        <v>83800</v>
      </c>
      <c r="S96" s="57"/>
      <c r="T96" s="55">
        <f>SUM(T95)</f>
        <v>90600</v>
      </c>
      <c r="U96" s="57"/>
    </row>
    <row r="97" spans="1:21" ht="15.75">
      <c r="A97" s="117" t="s">
        <v>22</v>
      </c>
      <c r="B97" s="98"/>
      <c r="C97" s="98"/>
      <c r="D97" s="98"/>
      <c r="E97" s="99"/>
      <c r="F97" s="99"/>
      <c r="G97" s="99">
        <f>SUM(G96:G96)</f>
        <v>470</v>
      </c>
      <c r="H97" s="104">
        <f>SUM(H100,H103,H106)</f>
        <v>5000</v>
      </c>
      <c r="I97" s="104"/>
      <c r="J97" s="104">
        <f>SUM(J100,J103,J106)</f>
        <v>5700</v>
      </c>
      <c r="K97" s="100"/>
      <c r="L97" s="104">
        <f>SUM(L100,L103,L106)</f>
        <v>2500</v>
      </c>
      <c r="M97" s="105"/>
      <c r="N97" s="104">
        <f>SUM(N100,N103,N106)</f>
        <v>22100</v>
      </c>
      <c r="O97" s="100"/>
      <c r="P97" s="104">
        <f>SUM(P100,P103,P106)</f>
        <v>32100</v>
      </c>
      <c r="Q97" s="100"/>
      <c r="R97" s="104">
        <f>SUM(R100,R103,R106)</f>
        <v>7100</v>
      </c>
      <c r="S97" s="100"/>
      <c r="T97" s="104">
        <f>SUM(T100,T103,T106)</f>
        <v>7100</v>
      </c>
      <c r="U97" s="100"/>
    </row>
    <row r="98" spans="1:21" ht="15.75">
      <c r="A98" s="120" t="s">
        <v>45</v>
      </c>
      <c r="B98" s="122"/>
      <c r="C98" s="122"/>
      <c r="D98" s="122"/>
      <c r="E98" s="111" t="e">
        <f>E101+E104+E107+#REF!+#REF!</f>
        <v>#REF!</v>
      </c>
      <c r="F98" s="111">
        <f>F101</f>
        <v>0</v>
      </c>
      <c r="G98" s="111" t="e">
        <f>G101+G104+G107+#REF!+#REF!</f>
        <v>#REF!</v>
      </c>
      <c r="H98" s="121"/>
      <c r="I98" s="121"/>
      <c r="J98" s="121"/>
      <c r="K98" s="112"/>
      <c r="L98" s="121"/>
      <c r="M98" s="138"/>
      <c r="N98" s="121"/>
      <c r="O98" s="112"/>
      <c r="P98" s="121"/>
      <c r="Q98" s="112"/>
      <c r="R98" s="121"/>
      <c r="S98" s="112"/>
      <c r="T98" s="121"/>
      <c r="U98" s="112"/>
    </row>
    <row r="99" spans="1:21" ht="15.75">
      <c r="A99" s="96"/>
      <c r="B99" s="66" t="s">
        <v>74</v>
      </c>
      <c r="C99" s="69">
        <v>630</v>
      </c>
      <c r="D99" s="70" t="s">
        <v>40</v>
      </c>
      <c r="E99" s="19">
        <v>50</v>
      </c>
      <c r="F99" s="32"/>
      <c r="G99" s="32">
        <v>50</v>
      </c>
      <c r="H99" s="52">
        <v>4000</v>
      </c>
      <c r="I99" s="55"/>
      <c r="J99" s="52">
        <v>5000</v>
      </c>
      <c r="K99" s="58"/>
      <c r="L99" s="52">
        <v>2000</v>
      </c>
      <c r="M99" s="62"/>
      <c r="N99" s="52">
        <v>20000</v>
      </c>
      <c r="O99" s="58"/>
      <c r="P99" s="52">
        <v>30000</v>
      </c>
      <c r="Q99" s="58"/>
      <c r="R99" s="52">
        <v>5000</v>
      </c>
      <c r="S99" s="58"/>
      <c r="T99" s="52">
        <v>5000</v>
      </c>
      <c r="U99" s="58"/>
    </row>
    <row r="100" spans="1:21" ht="12.75">
      <c r="A100" s="42" t="s">
        <v>8</v>
      </c>
      <c r="B100" s="66"/>
      <c r="C100" s="69"/>
      <c r="D100" s="70"/>
      <c r="E100" s="19">
        <v>50</v>
      </c>
      <c r="F100" s="32"/>
      <c r="G100" s="32">
        <v>50</v>
      </c>
      <c r="H100" s="55">
        <v>4000</v>
      </c>
      <c r="I100" s="55"/>
      <c r="J100" s="55">
        <v>5000</v>
      </c>
      <c r="K100" s="58"/>
      <c r="L100" s="55">
        <f>SUM(L99)</f>
        <v>2000</v>
      </c>
      <c r="M100" s="62"/>
      <c r="N100" s="55">
        <f>SUM(N99)</f>
        <v>20000</v>
      </c>
      <c r="O100" s="58"/>
      <c r="P100" s="55">
        <f>SUM(P99)</f>
        <v>30000</v>
      </c>
      <c r="Q100" s="58"/>
      <c r="R100" s="55">
        <f>SUM(R99)</f>
        <v>5000</v>
      </c>
      <c r="S100" s="58"/>
      <c r="T100" s="55">
        <f>SUM(T99)</f>
        <v>5000</v>
      </c>
      <c r="U100" s="58"/>
    </row>
    <row r="101" spans="1:21" ht="15.75">
      <c r="A101" s="12" t="s">
        <v>21</v>
      </c>
      <c r="B101" s="83"/>
      <c r="C101" s="83"/>
      <c r="D101" s="21"/>
      <c r="E101" s="20">
        <f>SUM(E100:E100)</f>
        <v>50</v>
      </c>
      <c r="F101" s="20">
        <f>SUM(F100:F100)</f>
        <v>0</v>
      </c>
      <c r="G101" s="20">
        <f>SUM(G100:G100)</f>
        <v>50</v>
      </c>
      <c r="H101" s="55"/>
      <c r="I101" s="55"/>
      <c r="J101" s="55"/>
      <c r="K101" s="58"/>
      <c r="L101" s="55"/>
      <c r="M101" s="62"/>
      <c r="N101" s="55"/>
      <c r="O101" s="58"/>
      <c r="P101" s="55"/>
      <c r="Q101" s="58"/>
      <c r="R101" s="55"/>
      <c r="S101" s="58"/>
      <c r="T101" s="55"/>
      <c r="U101" s="58"/>
    </row>
    <row r="102" spans="1:21" ht="15.75">
      <c r="A102" s="96"/>
      <c r="B102" s="66" t="s">
        <v>74</v>
      </c>
      <c r="C102" s="69">
        <v>630</v>
      </c>
      <c r="D102" s="70" t="s">
        <v>46</v>
      </c>
      <c r="E102" s="19">
        <v>352</v>
      </c>
      <c r="F102" s="32"/>
      <c r="G102" s="32">
        <v>383</v>
      </c>
      <c r="H102" s="52">
        <v>500</v>
      </c>
      <c r="I102" s="52"/>
      <c r="J102" s="52">
        <v>500</v>
      </c>
      <c r="K102" s="57"/>
      <c r="L102" s="52">
        <v>500</v>
      </c>
      <c r="M102" s="63"/>
      <c r="N102" s="52">
        <v>500</v>
      </c>
      <c r="O102" s="57"/>
      <c r="P102" s="52">
        <v>600</v>
      </c>
      <c r="Q102" s="57"/>
      <c r="R102" s="52">
        <v>600</v>
      </c>
      <c r="S102" s="58"/>
      <c r="T102" s="52">
        <v>600</v>
      </c>
      <c r="U102" s="58"/>
    </row>
    <row r="103" spans="1:21" ht="12.75">
      <c r="A103" s="41" t="s">
        <v>8</v>
      </c>
      <c r="B103" s="66"/>
      <c r="C103" s="69"/>
      <c r="D103" s="70"/>
      <c r="E103" s="19">
        <v>352</v>
      </c>
      <c r="F103" s="32"/>
      <c r="G103" s="32">
        <v>383</v>
      </c>
      <c r="H103" s="55">
        <v>500</v>
      </c>
      <c r="I103" s="55"/>
      <c r="J103" s="55">
        <v>500</v>
      </c>
      <c r="K103" s="58"/>
      <c r="L103" s="55">
        <v>500</v>
      </c>
      <c r="M103" s="62"/>
      <c r="N103" s="55">
        <f>SUM(N102)</f>
        <v>500</v>
      </c>
      <c r="O103" s="58"/>
      <c r="P103" s="55">
        <f>SUM(P102)</f>
        <v>600</v>
      </c>
      <c r="Q103" s="58"/>
      <c r="R103" s="55">
        <f>SUM(R102)</f>
        <v>600</v>
      </c>
      <c r="S103" s="57"/>
      <c r="T103" s="55">
        <f>SUM(T102)</f>
        <v>600</v>
      </c>
      <c r="U103" s="57"/>
    </row>
    <row r="104" spans="1:21" ht="15.75">
      <c r="A104" s="12" t="s">
        <v>47</v>
      </c>
      <c r="B104" s="77"/>
      <c r="C104" s="77"/>
      <c r="D104" s="115"/>
      <c r="E104" s="20">
        <f>SUM(E103:E103)</f>
        <v>352</v>
      </c>
      <c r="F104" s="20"/>
      <c r="G104" s="20">
        <f>SUM(G103:G103)</f>
        <v>383</v>
      </c>
      <c r="H104" s="55"/>
      <c r="I104" s="55"/>
      <c r="J104" s="55"/>
      <c r="K104" s="58"/>
      <c r="L104" s="55"/>
      <c r="M104" s="62"/>
      <c r="N104" s="55"/>
      <c r="O104" s="58"/>
      <c r="P104" s="55"/>
      <c r="Q104" s="58"/>
      <c r="R104" s="55"/>
      <c r="S104" s="58"/>
      <c r="T104" s="55"/>
      <c r="U104" s="58"/>
    </row>
    <row r="105" spans="1:21" ht="15.75">
      <c r="A105" s="96"/>
      <c r="B105" s="14" t="s">
        <v>48</v>
      </c>
      <c r="C105" s="17">
        <v>630</v>
      </c>
      <c r="D105" s="18" t="s">
        <v>40</v>
      </c>
      <c r="E105" s="19">
        <v>70</v>
      </c>
      <c r="F105" s="32"/>
      <c r="G105" s="32">
        <v>80</v>
      </c>
      <c r="H105" s="52">
        <v>500</v>
      </c>
      <c r="I105" s="55"/>
      <c r="J105" s="52">
        <v>200</v>
      </c>
      <c r="K105" s="58"/>
      <c r="L105" s="52">
        <v>0</v>
      </c>
      <c r="M105" s="62"/>
      <c r="N105" s="52">
        <v>1600</v>
      </c>
      <c r="O105" s="58"/>
      <c r="P105" s="52">
        <v>1500</v>
      </c>
      <c r="Q105" s="58"/>
      <c r="R105" s="52">
        <v>1500</v>
      </c>
      <c r="S105" s="58"/>
      <c r="T105" s="52">
        <v>1500</v>
      </c>
      <c r="U105" s="58"/>
    </row>
    <row r="106" spans="1:21" ht="12.75">
      <c r="A106" s="41" t="s">
        <v>8</v>
      </c>
      <c r="B106" s="14"/>
      <c r="C106" s="17"/>
      <c r="D106" s="18"/>
      <c r="E106" s="19">
        <v>70</v>
      </c>
      <c r="F106" s="32"/>
      <c r="G106" s="32">
        <v>80</v>
      </c>
      <c r="H106" s="55">
        <v>500</v>
      </c>
      <c r="I106" s="55"/>
      <c r="J106" s="55">
        <v>200</v>
      </c>
      <c r="K106" s="58"/>
      <c r="L106" s="55">
        <f>SUM(L105)</f>
        <v>0</v>
      </c>
      <c r="M106" s="62"/>
      <c r="N106" s="55">
        <f>SUM(N105)</f>
        <v>1600</v>
      </c>
      <c r="O106" s="58"/>
      <c r="P106" s="55">
        <f>SUM(P105)</f>
        <v>1500</v>
      </c>
      <c r="Q106" s="58"/>
      <c r="R106" s="55">
        <f>SUM(R105)</f>
        <v>1500</v>
      </c>
      <c r="S106" s="58"/>
      <c r="T106" s="55">
        <f>SUM(T105)</f>
        <v>1500</v>
      </c>
      <c r="U106" s="58"/>
    </row>
    <row r="107" spans="1:21" ht="15.75">
      <c r="A107" s="139" t="s">
        <v>49</v>
      </c>
      <c r="B107" s="140"/>
      <c r="C107" s="140"/>
      <c r="D107" s="140"/>
      <c r="E107" s="141">
        <f>SUM(E106:E106)</f>
        <v>70</v>
      </c>
      <c r="F107" s="141"/>
      <c r="G107" s="141">
        <f>SUM(G106:G106)</f>
        <v>80</v>
      </c>
      <c r="H107" s="142">
        <v>45000</v>
      </c>
      <c r="I107" s="142"/>
      <c r="J107" s="142">
        <v>88500</v>
      </c>
      <c r="K107" s="144"/>
      <c r="L107" s="142">
        <f>SUM(L110,'Rozp. 2021-2023'!W4+'[1]Sumár'!$E$2,L116,L119,L122,L125)</f>
        <v>110100</v>
      </c>
      <c r="M107" s="143"/>
      <c r="N107" s="142">
        <f>SUM(N110,N113,N116,N119,N122,N125)</f>
        <v>135500</v>
      </c>
      <c r="O107" s="144"/>
      <c r="P107" s="142">
        <f>SUM(P110,P113,P116,P119,P122,P125)</f>
        <v>158000</v>
      </c>
      <c r="Q107" s="144"/>
      <c r="R107" s="142">
        <f>SUM(R110,R113,R116,R119,R122,R125)</f>
        <v>145000</v>
      </c>
      <c r="S107" s="144"/>
      <c r="T107" s="142">
        <f>SUM(T110,T113,T116,T119,T122,T125)</f>
        <v>145000</v>
      </c>
      <c r="U107" s="144"/>
    </row>
    <row r="108" spans="1:21" ht="15.75">
      <c r="A108" s="132" t="s">
        <v>50</v>
      </c>
      <c r="B108" s="122"/>
      <c r="C108" s="122"/>
      <c r="D108" s="122"/>
      <c r="E108" s="111">
        <f>E111+E115+E118+E121</f>
        <v>880</v>
      </c>
      <c r="F108" s="111">
        <f>F111+F115+F118+F121</f>
        <v>0</v>
      </c>
      <c r="G108" s="111">
        <f>G111+G115+G118+G121</f>
        <v>1206</v>
      </c>
      <c r="H108" s="121"/>
      <c r="I108" s="121"/>
      <c r="J108" s="121"/>
      <c r="K108" s="112"/>
      <c r="L108" s="121"/>
      <c r="M108" s="138"/>
      <c r="N108" s="121"/>
      <c r="O108" s="112"/>
      <c r="P108" s="121"/>
      <c r="Q108" s="112"/>
      <c r="R108" s="121"/>
      <c r="S108" s="112"/>
      <c r="T108" s="121"/>
      <c r="U108" s="112"/>
    </row>
    <row r="109" spans="1:21" ht="15.75">
      <c r="A109" s="96" t="s">
        <v>15</v>
      </c>
      <c r="B109" s="2">
        <v>640</v>
      </c>
      <c r="C109" s="3">
        <v>630</v>
      </c>
      <c r="D109" s="9" t="s">
        <v>75</v>
      </c>
      <c r="E109" s="22">
        <v>880</v>
      </c>
      <c r="F109" s="22"/>
      <c r="G109" s="22">
        <v>930</v>
      </c>
      <c r="H109" s="52">
        <v>7000</v>
      </c>
      <c r="I109" s="52"/>
      <c r="J109" s="52">
        <v>7000</v>
      </c>
      <c r="K109" s="57"/>
      <c r="L109" s="52">
        <v>5000</v>
      </c>
      <c r="M109" s="63"/>
      <c r="N109" s="52">
        <v>10000</v>
      </c>
      <c r="O109" s="57"/>
      <c r="P109" s="52">
        <v>8000</v>
      </c>
      <c r="Q109" s="57"/>
      <c r="R109" s="52">
        <v>10000</v>
      </c>
      <c r="S109" s="58"/>
      <c r="T109" s="52">
        <v>10000</v>
      </c>
      <c r="U109" s="58"/>
    </row>
    <row r="110" spans="1:21" ht="12.75">
      <c r="A110" s="42" t="s">
        <v>8</v>
      </c>
      <c r="B110" s="2"/>
      <c r="C110" s="3"/>
      <c r="D110" s="9"/>
      <c r="E110" s="22">
        <v>880</v>
      </c>
      <c r="F110" s="22"/>
      <c r="G110" s="22">
        <v>930</v>
      </c>
      <c r="H110" s="55">
        <v>7000</v>
      </c>
      <c r="I110" s="55"/>
      <c r="J110" s="55">
        <v>7000</v>
      </c>
      <c r="K110" s="58"/>
      <c r="L110" s="55">
        <f>SUM(L109)</f>
        <v>5000</v>
      </c>
      <c r="M110" s="62"/>
      <c r="N110" s="55">
        <f>SUM(N109)</f>
        <v>10000</v>
      </c>
      <c r="O110" s="58"/>
      <c r="P110" s="55">
        <f>SUM(P109)</f>
        <v>8000</v>
      </c>
      <c r="Q110" s="58"/>
      <c r="R110" s="55">
        <f>SUM(R109)</f>
        <v>10000</v>
      </c>
      <c r="S110" s="57"/>
      <c r="T110" s="55">
        <f>SUM(T109)</f>
        <v>10000</v>
      </c>
      <c r="U110" s="57"/>
    </row>
    <row r="111" spans="1:21" ht="15.75">
      <c r="A111" s="13" t="s">
        <v>52</v>
      </c>
      <c r="B111" s="13" t="s">
        <v>51</v>
      </c>
      <c r="C111" s="13"/>
      <c r="D111" s="13"/>
      <c r="E111" s="20">
        <f>SUM(E110:E110)</f>
        <v>880</v>
      </c>
      <c r="F111" s="20"/>
      <c r="G111" s="20">
        <f>SUM(G110:G110)</f>
        <v>930</v>
      </c>
      <c r="H111" s="55"/>
      <c r="I111" s="55"/>
      <c r="J111" s="55"/>
      <c r="K111" s="58"/>
      <c r="L111" s="55"/>
      <c r="M111" s="62"/>
      <c r="N111" s="55"/>
      <c r="O111" s="58"/>
      <c r="P111" s="55"/>
      <c r="Q111" s="58"/>
      <c r="R111" s="55"/>
      <c r="S111" s="58"/>
      <c r="T111" s="55"/>
      <c r="U111" s="58"/>
    </row>
    <row r="112" spans="1:21" ht="12.75">
      <c r="A112" s="8"/>
      <c r="B112" s="2">
        <v>620</v>
      </c>
      <c r="C112" s="3">
        <v>630</v>
      </c>
      <c r="D112" s="9" t="s">
        <v>75</v>
      </c>
      <c r="E112" s="22"/>
      <c r="F112" s="22"/>
      <c r="G112" s="22">
        <v>12</v>
      </c>
      <c r="H112" s="52">
        <v>5000</v>
      </c>
      <c r="I112" s="52"/>
      <c r="J112" s="52">
        <v>10000</v>
      </c>
      <c r="K112" s="57"/>
      <c r="L112" s="52">
        <v>17000</v>
      </c>
      <c r="M112" s="63"/>
      <c r="N112" s="52">
        <v>17500</v>
      </c>
      <c r="O112" s="57"/>
      <c r="P112" s="52">
        <v>17000</v>
      </c>
      <c r="Q112" s="57"/>
      <c r="R112" s="52">
        <v>17000</v>
      </c>
      <c r="S112" s="57"/>
      <c r="T112" s="52">
        <v>17000</v>
      </c>
      <c r="U112" s="57"/>
    </row>
    <row r="113" spans="1:21" ht="12.75">
      <c r="A113" s="42" t="s">
        <v>8</v>
      </c>
      <c r="B113" s="2"/>
      <c r="C113" s="3"/>
      <c r="D113" s="9"/>
      <c r="E113" s="22"/>
      <c r="F113" s="22"/>
      <c r="G113" s="22">
        <v>12</v>
      </c>
      <c r="H113" s="55">
        <v>5000</v>
      </c>
      <c r="I113" s="55"/>
      <c r="J113" s="55">
        <v>10000</v>
      </c>
      <c r="K113" s="58"/>
      <c r="L113" s="55">
        <f>SUM(L112)</f>
        <v>17000</v>
      </c>
      <c r="M113" s="62"/>
      <c r="N113" s="55">
        <f>SUM(N112)</f>
        <v>17500</v>
      </c>
      <c r="O113" s="58"/>
      <c r="P113" s="55">
        <f>SUM(P112)</f>
        <v>17000</v>
      </c>
      <c r="Q113" s="58"/>
      <c r="R113" s="55">
        <f>SUM(R112)</f>
        <v>17000</v>
      </c>
      <c r="S113" s="57"/>
      <c r="T113" s="55">
        <f>SUM(T112)</f>
        <v>17000</v>
      </c>
      <c r="U113" s="57"/>
    </row>
    <row r="114" spans="1:21" ht="15.75">
      <c r="A114" s="4" t="s">
        <v>53</v>
      </c>
      <c r="B114" s="145"/>
      <c r="C114" s="146"/>
      <c r="D114" s="145"/>
      <c r="E114" s="22"/>
      <c r="F114" s="22"/>
      <c r="G114" s="22"/>
      <c r="H114" s="55"/>
      <c r="I114" s="55"/>
      <c r="J114" s="55"/>
      <c r="K114" s="58"/>
      <c r="L114" s="55"/>
      <c r="M114" s="62"/>
      <c r="N114" s="55"/>
      <c r="O114" s="58"/>
      <c r="P114" s="55"/>
      <c r="Q114" s="58"/>
      <c r="R114" s="55"/>
      <c r="S114" s="58"/>
      <c r="T114" s="55"/>
      <c r="U114" s="58"/>
    </row>
    <row r="115" spans="1:21" ht="12.75">
      <c r="A115" s="8"/>
      <c r="B115" s="84">
        <v>510</v>
      </c>
      <c r="C115" s="3">
        <v>630</v>
      </c>
      <c r="D115" s="9" t="s">
        <v>65</v>
      </c>
      <c r="E115" s="22"/>
      <c r="F115" s="22"/>
      <c r="G115" s="22">
        <v>138</v>
      </c>
      <c r="H115" s="52">
        <v>19000</v>
      </c>
      <c r="I115" s="52"/>
      <c r="J115" s="52">
        <v>18500</v>
      </c>
      <c r="K115" s="57"/>
      <c r="L115" s="52">
        <v>50800</v>
      </c>
      <c r="M115" s="63"/>
      <c r="N115" s="52">
        <v>40000</v>
      </c>
      <c r="O115" s="57"/>
      <c r="P115" s="52">
        <v>70000</v>
      </c>
      <c r="Q115" s="57"/>
      <c r="R115" s="52">
        <v>50000</v>
      </c>
      <c r="S115" s="58"/>
      <c r="T115" s="52">
        <v>50000</v>
      </c>
      <c r="U115" s="58"/>
    </row>
    <row r="116" spans="1:21" ht="12.75">
      <c r="A116" s="42" t="s">
        <v>8</v>
      </c>
      <c r="B116" s="84"/>
      <c r="C116" s="3"/>
      <c r="D116" s="9"/>
      <c r="E116" s="22"/>
      <c r="F116" s="22"/>
      <c r="G116" s="22">
        <v>138</v>
      </c>
      <c r="H116" s="55">
        <v>19000</v>
      </c>
      <c r="I116" s="55"/>
      <c r="J116" s="55">
        <v>18500</v>
      </c>
      <c r="K116" s="58"/>
      <c r="L116" s="55">
        <f>SUM(L115)</f>
        <v>50800</v>
      </c>
      <c r="M116" s="62"/>
      <c r="N116" s="55">
        <f>SUM(N115)</f>
        <v>40000</v>
      </c>
      <c r="O116" s="58"/>
      <c r="P116" s="55">
        <f>SUM(P115)</f>
        <v>70000</v>
      </c>
      <c r="Q116" s="58"/>
      <c r="R116" s="55">
        <f>SUM(R115)</f>
        <v>50000</v>
      </c>
      <c r="S116" s="57"/>
      <c r="T116" s="55">
        <f>SUM(T115)</f>
        <v>50000</v>
      </c>
      <c r="U116" s="57"/>
    </row>
    <row r="117" spans="1:21" ht="15.75">
      <c r="A117" s="4" t="s">
        <v>105</v>
      </c>
      <c r="B117" s="145"/>
      <c r="C117" s="146"/>
      <c r="D117" s="145"/>
      <c r="E117" s="22"/>
      <c r="F117" s="22"/>
      <c r="G117" s="22"/>
      <c r="H117" s="55"/>
      <c r="I117" s="55"/>
      <c r="J117" s="55"/>
      <c r="K117" s="57"/>
      <c r="L117" s="55"/>
      <c r="M117" s="62"/>
      <c r="N117" s="55"/>
      <c r="O117" s="57"/>
      <c r="P117" s="55"/>
      <c r="Q117" s="57"/>
      <c r="R117" s="55"/>
      <c r="S117" s="57"/>
      <c r="T117" s="55"/>
      <c r="U117" s="57"/>
    </row>
    <row r="118" spans="1:21" ht="15.75">
      <c r="A118" s="96" t="s">
        <v>16</v>
      </c>
      <c r="B118" s="81">
        <v>520</v>
      </c>
      <c r="C118" s="82">
        <v>630</v>
      </c>
      <c r="D118" s="91" t="s">
        <v>75</v>
      </c>
      <c r="E118" s="36"/>
      <c r="F118" s="36"/>
      <c r="G118" s="36"/>
      <c r="H118" s="52">
        <v>500</v>
      </c>
      <c r="I118" s="52"/>
      <c r="J118" s="52">
        <v>2000</v>
      </c>
      <c r="K118" s="57"/>
      <c r="L118" s="52">
        <v>3300</v>
      </c>
      <c r="M118" s="63"/>
      <c r="N118" s="52">
        <v>8000</v>
      </c>
      <c r="O118" s="57"/>
      <c r="P118" s="52">
        <v>5000</v>
      </c>
      <c r="Q118" s="57"/>
      <c r="R118" s="52">
        <v>8000</v>
      </c>
      <c r="S118" s="58"/>
      <c r="T118" s="52">
        <v>8000</v>
      </c>
      <c r="U118" s="58"/>
    </row>
    <row r="119" spans="1:21" ht="15">
      <c r="A119" s="42" t="s">
        <v>8</v>
      </c>
      <c r="B119" s="81"/>
      <c r="C119" s="147"/>
      <c r="D119" s="148"/>
      <c r="E119" s="149"/>
      <c r="F119" s="149"/>
      <c r="G119" s="149"/>
      <c r="H119" s="55">
        <v>500</v>
      </c>
      <c r="I119" s="55"/>
      <c r="J119" s="55">
        <v>2000</v>
      </c>
      <c r="K119" s="58"/>
      <c r="L119" s="55">
        <f>SUM(L118)</f>
        <v>3300</v>
      </c>
      <c r="M119" s="62"/>
      <c r="N119" s="55">
        <f>SUM(N118)</f>
        <v>8000</v>
      </c>
      <c r="O119" s="58"/>
      <c r="P119" s="55">
        <f>SUM(P118)</f>
        <v>5000</v>
      </c>
      <c r="Q119" s="58"/>
      <c r="R119" s="55">
        <f>SUM(R118)</f>
        <v>8000</v>
      </c>
      <c r="S119" s="57"/>
      <c r="T119" s="55">
        <f>SUM(T118)</f>
        <v>8000</v>
      </c>
      <c r="U119" s="57"/>
    </row>
    <row r="120" spans="1:21" ht="15.75">
      <c r="A120" s="4" t="s">
        <v>54</v>
      </c>
      <c r="B120" s="150"/>
      <c r="C120" s="73"/>
      <c r="D120" s="151"/>
      <c r="E120" s="22"/>
      <c r="F120" s="22"/>
      <c r="G120" s="22">
        <v>30</v>
      </c>
      <c r="H120" s="55"/>
      <c r="I120" s="55"/>
      <c r="J120" s="55"/>
      <c r="K120" s="58"/>
      <c r="L120" s="55"/>
      <c r="M120" s="62"/>
      <c r="N120" s="55"/>
      <c r="O120" s="58"/>
      <c r="P120" s="55"/>
      <c r="Q120" s="58"/>
      <c r="R120" s="55"/>
      <c r="S120" s="58"/>
      <c r="T120" s="55"/>
      <c r="U120" s="58"/>
    </row>
    <row r="121" spans="1:21" ht="15.75">
      <c r="A121" s="96" t="s">
        <v>28</v>
      </c>
      <c r="B121" s="50">
        <v>451</v>
      </c>
      <c r="C121" s="49">
        <v>630</v>
      </c>
      <c r="D121" s="47" t="s">
        <v>75</v>
      </c>
      <c r="E121" s="22"/>
      <c r="F121" s="22"/>
      <c r="G121" s="22">
        <v>138</v>
      </c>
      <c r="H121" s="52">
        <v>500</v>
      </c>
      <c r="I121" s="52"/>
      <c r="J121" s="52">
        <v>1000</v>
      </c>
      <c r="K121" s="57"/>
      <c r="L121" s="52">
        <v>1000</v>
      </c>
      <c r="M121" s="63"/>
      <c r="N121" s="52">
        <v>5000</v>
      </c>
      <c r="O121" s="57"/>
      <c r="P121" s="52">
        <v>3000</v>
      </c>
      <c r="Q121" s="57"/>
      <c r="R121" s="52">
        <v>5000</v>
      </c>
      <c r="S121" s="58"/>
      <c r="T121" s="52">
        <v>5000</v>
      </c>
      <c r="U121" s="58"/>
    </row>
    <row r="122" spans="1:21" ht="12.75">
      <c r="A122" s="42" t="s">
        <v>8</v>
      </c>
      <c r="B122" s="50"/>
      <c r="C122" s="49"/>
      <c r="D122" s="47"/>
      <c r="E122" s="22"/>
      <c r="F122" s="22"/>
      <c r="G122" s="22">
        <v>138</v>
      </c>
      <c r="H122" s="55">
        <v>500</v>
      </c>
      <c r="I122" s="55"/>
      <c r="J122" s="55">
        <v>1000</v>
      </c>
      <c r="K122" s="58"/>
      <c r="L122" s="55">
        <f>SUM(L121)</f>
        <v>1000</v>
      </c>
      <c r="M122" s="62"/>
      <c r="N122" s="55">
        <f>SUM(N121)</f>
        <v>5000</v>
      </c>
      <c r="O122" s="58"/>
      <c r="P122" s="55">
        <f>SUM(P121)</f>
        <v>3000</v>
      </c>
      <c r="Q122" s="58"/>
      <c r="R122" s="55">
        <f>SUM(R121)</f>
        <v>5000</v>
      </c>
      <c r="S122" s="57"/>
      <c r="T122" s="55">
        <f>SUM(T121)</f>
        <v>5000</v>
      </c>
      <c r="U122" s="57"/>
    </row>
    <row r="123" spans="1:21" ht="15.75">
      <c r="A123" s="4" t="s">
        <v>55</v>
      </c>
      <c r="B123" s="151"/>
      <c r="C123" s="73"/>
      <c r="D123" s="151"/>
      <c r="E123" s="22"/>
      <c r="F123" s="22"/>
      <c r="G123" s="22"/>
      <c r="H123" s="55"/>
      <c r="I123" s="55"/>
      <c r="J123" s="55"/>
      <c r="K123" s="58"/>
      <c r="L123" s="55"/>
      <c r="M123" s="62"/>
      <c r="N123" s="55"/>
      <c r="O123" s="58"/>
      <c r="P123" s="55"/>
      <c r="Q123" s="58"/>
      <c r="R123" s="55"/>
      <c r="S123" s="58"/>
      <c r="T123" s="55"/>
      <c r="U123" s="58"/>
    </row>
    <row r="124" spans="1:21" ht="15.75">
      <c r="A124" s="96" t="s">
        <v>28</v>
      </c>
      <c r="B124" s="85">
        <v>660</v>
      </c>
      <c r="C124" s="49">
        <v>630</v>
      </c>
      <c r="D124" s="47" t="s">
        <v>75</v>
      </c>
      <c r="E124" s="22"/>
      <c r="F124" s="22"/>
      <c r="G124" s="22">
        <v>138</v>
      </c>
      <c r="H124" s="52">
        <v>13000</v>
      </c>
      <c r="I124" s="52"/>
      <c r="J124" s="52">
        <v>50000</v>
      </c>
      <c r="K124" s="57"/>
      <c r="L124" s="52">
        <v>50000</v>
      </c>
      <c r="M124" s="63"/>
      <c r="N124" s="52">
        <v>55000</v>
      </c>
      <c r="O124" s="57"/>
      <c r="P124" s="52">
        <v>55000</v>
      </c>
      <c r="Q124" s="57"/>
      <c r="R124" s="52">
        <v>55000</v>
      </c>
      <c r="S124" s="57"/>
      <c r="T124" s="52">
        <v>55000</v>
      </c>
      <c r="U124" s="57"/>
    </row>
    <row r="125" spans="1:21" ht="12.75">
      <c r="A125" s="42" t="s">
        <v>8</v>
      </c>
      <c r="B125" s="85"/>
      <c r="C125" s="49"/>
      <c r="D125" s="47"/>
      <c r="E125" s="22"/>
      <c r="F125" s="22"/>
      <c r="G125" s="22">
        <v>138</v>
      </c>
      <c r="H125" s="55">
        <v>13000</v>
      </c>
      <c r="I125" s="55"/>
      <c r="J125" s="55">
        <v>50000</v>
      </c>
      <c r="K125" s="58"/>
      <c r="L125" s="55">
        <f>SUM(L124)</f>
        <v>50000</v>
      </c>
      <c r="M125" s="62"/>
      <c r="N125" s="55">
        <f>SUM(N124)</f>
        <v>55000</v>
      </c>
      <c r="O125" s="58"/>
      <c r="P125" s="55">
        <f>SUM(P124)</f>
        <v>55000</v>
      </c>
      <c r="Q125" s="58"/>
      <c r="R125" s="55">
        <f>SUM(R124)</f>
        <v>55000</v>
      </c>
      <c r="S125" s="57"/>
      <c r="T125" s="55">
        <f>SUM(T124)</f>
        <v>55000</v>
      </c>
      <c r="U125" s="57"/>
    </row>
    <row r="126" spans="1:21" ht="15.75">
      <c r="A126" s="117" t="s">
        <v>56</v>
      </c>
      <c r="B126" s="152"/>
      <c r="C126" s="153"/>
      <c r="D126" s="152"/>
      <c r="E126" s="154"/>
      <c r="F126" s="154"/>
      <c r="G126" s="154"/>
      <c r="H126" s="104">
        <f>SUM(H129,H132,H137)</f>
        <v>180000</v>
      </c>
      <c r="I126" s="104"/>
      <c r="J126" s="104">
        <f>SUM(J129,J132,J137)</f>
        <v>191000</v>
      </c>
      <c r="K126" s="100"/>
      <c r="L126" s="104">
        <f>SUM(L129,L132,L137)</f>
        <v>160000</v>
      </c>
      <c r="M126" s="104"/>
      <c r="N126" s="104">
        <f>SUM(N129,N132,N137)</f>
        <v>195000</v>
      </c>
      <c r="O126" s="100"/>
      <c r="P126" s="104">
        <f>SUM(P129,P132,P137)</f>
        <v>177500</v>
      </c>
      <c r="Q126" s="100"/>
      <c r="R126" s="104">
        <f>SUM(R129,R132,R137)</f>
        <v>177500</v>
      </c>
      <c r="S126" s="100"/>
      <c r="T126" s="104">
        <f>SUM(T129,T132,T137)</f>
        <v>177500</v>
      </c>
      <c r="U126" s="100"/>
    </row>
    <row r="127" spans="1:21" ht="15.75">
      <c r="A127" s="120" t="s">
        <v>57</v>
      </c>
      <c r="B127" s="155"/>
      <c r="C127" s="155"/>
      <c r="D127" s="155"/>
      <c r="E127" s="111"/>
      <c r="F127" s="111"/>
      <c r="G127" s="111">
        <f>SUM(G125:G125)</f>
        <v>138</v>
      </c>
      <c r="H127" s="121"/>
      <c r="I127" s="121"/>
      <c r="J127" s="121"/>
      <c r="K127" s="112"/>
      <c r="L127" s="121"/>
      <c r="M127" s="121"/>
      <c r="N127" s="121"/>
      <c r="O127" s="112"/>
      <c r="P127" s="121"/>
      <c r="Q127" s="112"/>
      <c r="R127" s="121"/>
      <c r="S127" s="112"/>
      <c r="T127" s="121"/>
      <c r="U127" s="112"/>
    </row>
    <row r="128" spans="1:21" ht="15.75">
      <c r="A128" s="96"/>
      <c r="B128" s="66" t="s">
        <v>62</v>
      </c>
      <c r="C128" s="69">
        <v>630</v>
      </c>
      <c r="D128" s="71" t="s">
        <v>75</v>
      </c>
      <c r="E128" s="19">
        <v>30</v>
      </c>
      <c r="F128" s="32"/>
      <c r="G128" s="32">
        <v>150</v>
      </c>
      <c r="H128" s="52">
        <v>3000</v>
      </c>
      <c r="I128" s="57"/>
      <c r="J128" s="52">
        <v>3000</v>
      </c>
      <c r="K128" s="58"/>
      <c r="L128" s="52">
        <v>500</v>
      </c>
      <c r="M128" s="62"/>
      <c r="N128" s="52">
        <v>4000</v>
      </c>
      <c r="O128" s="58"/>
      <c r="P128" s="52">
        <v>4000</v>
      </c>
      <c r="Q128" s="58"/>
      <c r="R128" s="52">
        <v>4000</v>
      </c>
      <c r="S128" s="60"/>
      <c r="T128" s="52">
        <v>4000</v>
      </c>
      <c r="U128" s="60"/>
    </row>
    <row r="129" spans="1:21" ht="12.75">
      <c r="A129" s="41" t="s">
        <v>8</v>
      </c>
      <c r="B129" s="66"/>
      <c r="C129" s="69"/>
      <c r="D129" s="71"/>
      <c r="E129" s="19">
        <v>30</v>
      </c>
      <c r="F129" s="32"/>
      <c r="G129" s="32">
        <v>150</v>
      </c>
      <c r="H129" s="55">
        <v>3000</v>
      </c>
      <c r="I129" s="58"/>
      <c r="J129" s="55">
        <v>3000</v>
      </c>
      <c r="K129" s="58"/>
      <c r="L129" s="55">
        <f>SUM(L128)</f>
        <v>500</v>
      </c>
      <c r="M129" s="62"/>
      <c r="N129" s="55">
        <f>SUM(N128)</f>
        <v>4000</v>
      </c>
      <c r="O129" s="58"/>
      <c r="P129" s="55">
        <f>SUM(P128)</f>
        <v>4000</v>
      </c>
      <c r="Q129" s="58"/>
      <c r="R129" s="55">
        <f>SUM(R128)</f>
        <v>4000</v>
      </c>
      <c r="S129" s="58"/>
      <c r="T129" s="55">
        <f>SUM(T128)</f>
        <v>4000</v>
      </c>
      <c r="U129" s="58"/>
    </row>
    <row r="130" spans="1:21" ht="15.75">
      <c r="A130" s="12" t="s">
        <v>58</v>
      </c>
      <c r="B130" s="77"/>
      <c r="C130" s="77"/>
      <c r="D130" s="156"/>
      <c r="E130" s="58">
        <f>SUM(E129:E129)</f>
        <v>30</v>
      </c>
      <c r="F130" s="58"/>
      <c r="G130" s="58">
        <f>SUM(G129:G129)</f>
        <v>150</v>
      </c>
      <c r="H130" s="55"/>
      <c r="I130" s="58"/>
      <c r="J130" s="55"/>
      <c r="K130" s="46"/>
      <c r="L130" s="55"/>
      <c r="M130" s="62"/>
      <c r="N130" s="55"/>
      <c r="O130" s="46"/>
      <c r="P130" s="55"/>
      <c r="Q130" s="46"/>
      <c r="R130" s="55"/>
      <c r="S130" s="46"/>
      <c r="T130" s="55"/>
      <c r="U130" s="46"/>
    </row>
    <row r="131" spans="1:21" ht="12.75">
      <c r="A131" s="47"/>
      <c r="B131" s="66" t="s">
        <v>26</v>
      </c>
      <c r="C131" s="69">
        <v>630</v>
      </c>
      <c r="D131" s="70" t="s">
        <v>76</v>
      </c>
      <c r="E131" s="19">
        <v>20</v>
      </c>
      <c r="F131" s="32"/>
      <c r="G131" s="32">
        <v>22</v>
      </c>
      <c r="H131" s="52">
        <v>136000</v>
      </c>
      <c r="I131" s="55"/>
      <c r="J131" s="52">
        <v>118000</v>
      </c>
      <c r="K131" s="55"/>
      <c r="L131" s="52">
        <v>94500</v>
      </c>
      <c r="M131" s="62"/>
      <c r="N131" s="52">
        <v>116000</v>
      </c>
      <c r="O131" s="55"/>
      <c r="P131" s="52">
        <v>110000</v>
      </c>
      <c r="Q131" s="55"/>
      <c r="R131" s="52">
        <v>110000</v>
      </c>
      <c r="S131" s="58"/>
      <c r="T131" s="52">
        <v>110000</v>
      </c>
      <c r="U131" s="58"/>
    </row>
    <row r="132" spans="1:21" ht="12.75">
      <c r="A132" s="41" t="s">
        <v>8</v>
      </c>
      <c r="B132" s="66"/>
      <c r="C132" s="69"/>
      <c r="D132" s="70"/>
      <c r="E132" s="19">
        <v>20</v>
      </c>
      <c r="F132" s="32"/>
      <c r="G132" s="32">
        <v>22</v>
      </c>
      <c r="H132" s="55">
        <v>136000</v>
      </c>
      <c r="I132" s="55"/>
      <c r="J132" s="55">
        <v>118000</v>
      </c>
      <c r="K132" s="55"/>
      <c r="L132" s="55">
        <f>SUM(L131)</f>
        <v>94500</v>
      </c>
      <c r="M132" s="62"/>
      <c r="N132" s="55">
        <f>SUM(N131)</f>
        <v>116000</v>
      </c>
      <c r="O132" s="55"/>
      <c r="P132" s="55">
        <f>SUM(P131)</f>
        <v>110000</v>
      </c>
      <c r="Q132" s="55"/>
      <c r="R132" s="55">
        <f>SUM(R131)</f>
        <v>110000</v>
      </c>
      <c r="S132" s="55"/>
      <c r="T132" s="55">
        <f>SUM(T131)</f>
        <v>110000</v>
      </c>
      <c r="U132" s="55"/>
    </row>
    <row r="133" spans="1:21" ht="15.75">
      <c r="A133" s="12" t="s">
        <v>63</v>
      </c>
      <c r="B133" s="80"/>
      <c r="C133" s="80"/>
      <c r="D133" s="79"/>
      <c r="E133" s="58">
        <f>SUM(E132:E132)</f>
        <v>20</v>
      </c>
      <c r="F133" s="58"/>
      <c r="G133" s="58">
        <f>SUM(G132:G132)</f>
        <v>22</v>
      </c>
      <c r="H133" s="55"/>
      <c r="I133" s="55"/>
      <c r="J133" s="55"/>
      <c r="K133" s="55"/>
      <c r="L133" s="55"/>
      <c r="M133" s="62"/>
      <c r="N133" s="55"/>
      <c r="O133" s="55"/>
      <c r="P133" s="55"/>
      <c r="Q133" s="55"/>
      <c r="R133" s="55"/>
      <c r="S133" s="55"/>
      <c r="T133" s="55"/>
      <c r="U133" s="55"/>
    </row>
    <row r="134" spans="1:21" ht="14.25" customHeight="1">
      <c r="A134" s="72"/>
      <c r="B134" s="50">
        <v>1070</v>
      </c>
      <c r="C134" s="49">
        <v>610</v>
      </c>
      <c r="D134" s="67" t="s">
        <v>4</v>
      </c>
      <c r="E134" s="34">
        <v>1789</v>
      </c>
      <c r="F134" s="34"/>
      <c r="G134" s="34">
        <v>1895</v>
      </c>
      <c r="H134" s="52">
        <v>28400</v>
      </c>
      <c r="I134" s="55"/>
      <c r="J134" s="52">
        <v>30300</v>
      </c>
      <c r="K134" s="55"/>
      <c r="L134" s="52">
        <v>46000</v>
      </c>
      <c r="M134" s="62"/>
      <c r="N134" s="52">
        <v>53300</v>
      </c>
      <c r="O134" s="55"/>
      <c r="P134" s="52">
        <v>46000</v>
      </c>
      <c r="Q134" s="55"/>
      <c r="R134" s="52">
        <v>46000</v>
      </c>
      <c r="S134" s="55"/>
      <c r="T134" s="52">
        <v>46000</v>
      </c>
      <c r="U134" s="55"/>
    </row>
    <row r="135" spans="1:21" ht="15" customHeight="1">
      <c r="A135" s="72"/>
      <c r="B135" s="72"/>
      <c r="C135" s="73">
        <v>620</v>
      </c>
      <c r="D135" s="74" t="s">
        <v>5</v>
      </c>
      <c r="E135" s="34">
        <v>626</v>
      </c>
      <c r="F135" s="34"/>
      <c r="G135" s="34">
        <v>672</v>
      </c>
      <c r="H135" s="52">
        <v>10000</v>
      </c>
      <c r="I135" s="55"/>
      <c r="J135" s="52">
        <v>10400</v>
      </c>
      <c r="K135" s="55"/>
      <c r="L135" s="52">
        <v>16000</v>
      </c>
      <c r="M135" s="62"/>
      <c r="N135" s="52">
        <v>18700</v>
      </c>
      <c r="O135" s="55"/>
      <c r="P135" s="52">
        <v>16000</v>
      </c>
      <c r="Q135" s="55"/>
      <c r="R135" s="52">
        <v>16000</v>
      </c>
      <c r="S135" s="55"/>
      <c r="T135" s="52">
        <v>16000</v>
      </c>
      <c r="U135" s="55"/>
    </row>
    <row r="136" spans="1:21" ht="13.5" customHeight="1">
      <c r="A136" s="72"/>
      <c r="B136" s="72"/>
      <c r="C136" s="73">
        <v>630</v>
      </c>
      <c r="D136" s="74" t="s">
        <v>75</v>
      </c>
      <c r="E136" s="34">
        <v>202</v>
      </c>
      <c r="F136" s="34"/>
      <c r="G136" s="34">
        <v>205</v>
      </c>
      <c r="H136" s="52">
        <v>2600</v>
      </c>
      <c r="I136" s="55"/>
      <c r="J136" s="52">
        <v>29300</v>
      </c>
      <c r="K136" s="55"/>
      <c r="L136" s="52">
        <v>3000</v>
      </c>
      <c r="M136" s="62"/>
      <c r="N136" s="52">
        <v>3000</v>
      </c>
      <c r="O136" s="55"/>
      <c r="P136" s="52">
        <v>1500</v>
      </c>
      <c r="Q136" s="55"/>
      <c r="R136" s="52">
        <v>1500</v>
      </c>
      <c r="S136" s="55"/>
      <c r="T136" s="52">
        <v>1500</v>
      </c>
      <c r="U136" s="55"/>
    </row>
    <row r="137" spans="1:21" ht="16.5" customHeight="1">
      <c r="A137" s="77" t="s">
        <v>8</v>
      </c>
      <c r="B137" s="72"/>
      <c r="C137" s="73"/>
      <c r="D137" s="74"/>
      <c r="E137" s="34">
        <v>202</v>
      </c>
      <c r="F137" s="34"/>
      <c r="G137" s="34">
        <v>205</v>
      </c>
      <c r="H137" s="121">
        <f>SUM(H133:H136)</f>
        <v>41000</v>
      </c>
      <c r="I137" s="121"/>
      <c r="J137" s="121">
        <v>70000</v>
      </c>
      <c r="K137" s="121"/>
      <c r="L137" s="121">
        <f>SUM(L133:L136)</f>
        <v>65000</v>
      </c>
      <c r="M137" s="138"/>
      <c r="N137" s="121">
        <f>SUM(N134:N136)</f>
        <v>75000</v>
      </c>
      <c r="O137" s="121"/>
      <c r="P137" s="121">
        <f>SUM(P133:P136)</f>
        <v>63500</v>
      </c>
      <c r="Q137" s="121"/>
      <c r="R137" s="121">
        <f>SUM(R134,R135,R136)</f>
        <v>63500</v>
      </c>
      <c r="S137" s="55"/>
      <c r="T137" s="121">
        <f>SUM(T134,T135,T136)</f>
        <v>63500</v>
      </c>
      <c r="U137" s="55"/>
    </row>
    <row r="138" spans="1:21" ht="15.75">
      <c r="A138" s="101" t="s">
        <v>59</v>
      </c>
      <c r="B138" s="102"/>
      <c r="C138" s="103"/>
      <c r="D138" s="104"/>
      <c r="E138" s="100"/>
      <c r="F138" s="104"/>
      <c r="G138" s="100"/>
      <c r="H138" s="104">
        <v>287000</v>
      </c>
      <c r="I138" s="104"/>
      <c r="J138" s="104">
        <v>383800</v>
      </c>
      <c r="K138" s="104"/>
      <c r="L138" s="104">
        <f>SUM(L140:L143)</f>
        <v>495900</v>
      </c>
      <c r="M138" s="105"/>
      <c r="N138" s="104">
        <f>SUM(N140,N141,N142,N143)</f>
        <v>461500</v>
      </c>
      <c r="O138" s="104"/>
      <c r="P138" s="104">
        <f>SUM(P140,P141,P142,P143)</f>
        <v>402000</v>
      </c>
      <c r="Q138" s="104"/>
      <c r="R138" s="104">
        <f>SUM(R140,R141,R142,R143)</f>
        <v>408600</v>
      </c>
      <c r="S138" s="104"/>
      <c r="T138" s="104">
        <f>SUM(T140,T141,T142,T143)</f>
        <v>408500</v>
      </c>
      <c r="U138" s="104"/>
    </row>
    <row r="139" spans="1:21" ht="15.75">
      <c r="A139" s="106">
        <v>43481</v>
      </c>
      <c r="B139" s="107" t="s">
        <v>102</v>
      </c>
      <c r="C139" s="108"/>
      <c r="D139" s="109"/>
      <c r="E139" s="110" t="e">
        <f>E144+#REF!</f>
        <v>#REF!</v>
      </c>
      <c r="F139" s="111" t="e">
        <f>F144</f>
        <v>#REF!</v>
      </c>
      <c r="G139" s="111" t="e">
        <f>G144+#REF!</f>
        <v>#REF!</v>
      </c>
      <c r="H139" s="112"/>
      <c r="I139" s="112"/>
      <c r="J139" s="112"/>
      <c r="K139" s="112"/>
      <c r="L139" s="113"/>
      <c r="M139" s="114"/>
      <c r="N139" s="112"/>
      <c r="O139" s="112"/>
      <c r="P139" s="112"/>
      <c r="Q139" s="112"/>
      <c r="R139" s="112"/>
      <c r="S139" s="112"/>
      <c r="T139" s="112"/>
      <c r="U139" s="112"/>
    </row>
    <row r="140" spans="1:21" ht="15.75">
      <c r="A140" s="106"/>
      <c r="B140" s="66" t="s">
        <v>73</v>
      </c>
      <c r="C140" s="69">
        <v>610</v>
      </c>
      <c r="D140" s="70" t="s">
        <v>4</v>
      </c>
      <c r="E140" s="19">
        <v>6656</v>
      </c>
      <c r="F140" s="22"/>
      <c r="G140" s="22">
        <v>7210</v>
      </c>
      <c r="H140" s="51">
        <v>147000</v>
      </c>
      <c r="I140" s="58"/>
      <c r="J140" s="51">
        <v>161000</v>
      </c>
      <c r="K140" s="58"/>
      <c r="L140" s="51">
        <v>280000</v>
      </c>
      <c r="M140" s="56"/>
      <c r="N140" s="51">
        <v>230000</v>
      </c>
      <c r="O140" s="58"/>
      <c r="P140" s="51">
        <v>200000</v>
      </c>
      <c r="Q140" s="58"/>
      <c r="R140" s="51">
        <v>200000</v>
      </c>
      <c r="S140" s="58"/>
      <c r="T140" s="51">
        <v>200000</v>
      </c>
      <c r="U140" s="58"/>
    </row>
    <row r="141" spans="1:21" ht="12.75">
      <c r="A141" s="47"/>
      <c r="B141" s="47"/>
      <c r="C141" s="69">
        <v>620</v>
      </c>
      <c r="D141" s="70" t="s">
        <v>5</v>
      </c>
      <c r="E141" s="19">
        <v>2326</v>
      </c>
      <c r="F141" s="22"/>
      <c r="G141" s="22">
        <v>2560</v>
      </c>
      <c r="H141" s="51">
        <v>60000</v>
      </c>
      <c r="I141" s="58"/>
      <c r="J141" s="51">
        <v>72300</v>
      </c>
      <c r="K141" s="58"/>
      <c r="L141" s="51">
        <v>97800</v>
      </c>
      <c r="M141" s="56"/>
      <c r="N141" s="51">
        <v>80500</v>
      </c>
      <c r="O141" s="58"/>
      <c r="P141" s="51">
        <v>70300</v>
      </c>
      <c r="Q141" s="58"/>
      <c r="R141" s="51">
        <v>70300</v>
      </c>
      <c r="S141" s="58"/>
      <c r="T141" s="51">
        <v>70300</v>
      </c>
      <c r="U141" s="58"/>
    </row>
    <row r="142" spans="1:21" ht="12.75">
      <c r="A142" s="47"/>
      <c r="B142" s="47"/>
      <c r="C142" s="69">
        <v>630</v>
      </c>
      <c r="D142" s="70" t="s">
        <v>75</v>
      </c>
      <c r="E142" s="19">
        <v>25</v>
      </c>
      <c r="F142" s="22"/>
      <c r="G142" s="22">
        <v>40</v>
      </c>
      <c r="H142" s="51">
        <v>80000</v>
      </c>
      <c r="I142" s="58"/>
      <c r="J142" s="51">
        <v>148500</v>
      </c>
      <c r="K142" s="58"/>
      <c r="L142" s="51">
        <v>115000</v>
      </c>
      <c r="M142" s="56"/>
      <c r="N142" s="51">
        <v>148500</v>
      </c>
      <c r="O142" s="58"/>
      <c r="P142" s="51">
        <v>128500</v>
      </c>
      <c r="Q142" s="58"/>
      <c r="R142" s="51">
        <v>135100</v>
      </c>
      <c r="S142" s="58"/>
      <c r="T142" s="51">
        <v>135000</v>
      </c>
      <c r="U142" s="58"/>
    </row>
    <row r="143" spans="1:21" ht="12.75">
      <c r="A143" s="41"/>
      <c r="B143" s="47"/>
      <c r="C143" s="69">
        <v>640</v>
      </c>
      <c r="D143" s="70" t="s">
        <v>77</v>
      </c>
      <c r="E143" s="19"/>
      <c r="F143" s="22"/>
      <c r="G143" s="22"/>
      <c r="H143" s="51">
        <v>3000</v>
      </c>
      <c r="I143" s="58"/>
      <c r="J143" s="51">
        <v>2000</v>
      </c>
      <c r="K143" s="58"/>
      <c r="L143" s="51">
        <v>3100</v>
      </c>
      <c r="M143" s="56"/>
      <c r="N143" s="51">
        <v>2500</v>
      </c>
      <c r="O143" s="58"/>
      <c r="P143" s="51">
        <v>3200</v>
      </c>
      <c r="Q143" s="58"/>
      <c r="R143" s="51">
        <v>3200</v>
      </c>
      <c r="S143" s="58"/>
      <c r="T143" s="51">
        <v>3200</v>
      </c>
      <c r="U143" s="58"/>
    </row>
    <row r="144" spans="1:21" ht="12.75">
      <c r="A144" s="94" t="s">
        <v>61</v>
      </c>
      <c r="B144" s="41"/>
      <c r="C144" s="41"/>
      <c r="D144" s="15"/>
      <c r="E144" s="20">
        <f>SUM(E141:E142)</f>
        <v>2351</v>
      </c>
      <c r="F144" s="20" t="e">
        <f>SUM(#REF!)</f>
        <v>#REF!</v>
      </c>
      <c r="G144" s="20">
        <f>SUM(G141:G142)</f>
        <v>2600</v>
      </c>
      <c r="H144" s="55">
        <v>287000</v>
      </c>
      <c r="I144" s="58"/>
      <c r="J144" s="55">
        <f>SUM(J141:J143)</f>
        <v>222800</v>
      </c>
      <c r="K144" s="58"/>
      <c r="L144" s="55">
        <f>SUM(L140:L143)</f>
        <v>495900</v>
      </c>
      <c r="M144" s="56"/>
      <c r="N144" s="55">
        <v>461500</v>
      </c>
      <c r="O144" s="58"/>
      <c r="P144" s="55">
        <f>SUM(P140:P143)</f>
        <v>402000</v>
      </c>
      <c r="Q144" s="58"/>
      <c r="R144" s="55">
        <f>SUM(R140:R143)</f>
        <v>408600</v>
      </c>
      <c r="S144" s="58"/>
      <c r="T144" s="55">
        <f>SUM(T140:T143)</f>
        <v>408500</v>
      </c>
      <c r="U144" s="58"/>
    </row>
    <row r="145" spans="1:21" ht="12.75">
      <c r="A145" s="97"/>
      <c r="B145" s="86"/>
      <c r="C145" s="86"/>
      <c r="D145" s="86" t="s">
        <v>18</v>
      </c>
      <c r="E145" s="87" t="e">
        <f>E34+E37+E41+E45+#REF!+E49+#REF!+#REF!+E56+E59+#REF!+#REF!+#REF!+#REF!+#REF!+E73+E79+#REF!+#REF!+#REF!+#REF!+#REF!+E85+E88+#REF!+#REF!+E91+E94+#REF!+#REF!+#REF!+#REF!+#REF!+#REF!+#REF!+#REF!+E101+E104+E107+#REF!+#REF!+E111+E121+#REF!+E130+#REF!+E133+#REF!+#REF!+E144+#REF!</f>
        <v>#REF!</v>
      </c>
      <c r="F145" s="88" t="e">
        <f>#REF!+#REF!+#REF!+#REF!+#REF!+#REF!+F101+F121+F144</f>
        <v>#REF!</v>
      </c>
      <c r="G145" s="88" t="e">
        <f>G34+G37+G41+G45+#REF!+G49+#REF!+#REF!+G56+G59+#REF!+#REF!+#REF!+#REF!+#REF!+#REF!+G73+G79+#REF!+#REF!+#REF!+#REF!+#REF!+#REF!+G85+G88+#REF!+#REF!+#REF!+G91+G94+G97+#REF!+#REF!+#REF!+#REF!+#REF!+#REF!+#REF!+#REF!+G101+G104+G107+#REF!+#REF!+G111+G115+G118+G121+#REF!+G130+#REF!+G133+#REF!+#REF!+G144+#REF!</f>
        <v>#REF!</v>
      </c>
      <c r="H145" s="89">
        <f>SUM(H9,H45,H52,H69,H79,H97,H107,H126,H138)</f>
        <v>1658085</v>
      </c>
      <c r="I145" s="89">
        <f>SUM(I9)</f>
        <v>340000</v>
      </c>
      <c r="J145" s="89">
        <f>SUM(J9,J45,J52,J69,J79,J97,J107,J126,J138)</f>
        <v>1715400</v>
      </c>
      <c r="K145" s="90">
        <f>SUM(K9)</f>
        <v>675000</v>
      </c>
      <c r="L145" s="89">
        <f>SUM(L9,L45,L52,L69,L79,L97,L107,L126,L138)</f>
        <v>2093230</v>
      </c>
      <c r="M145" s="90">
        <f>SUM(M9)</f>
        <v>195700</v>
      </c>
      <c r="N145" s="89">
        <f>SUM(N9,N45,N52,N69,N79,N97,N107,N126,N138)</f>
        <v>2087100</v>
      </c>
      <c r="O145" s="90">
        <f>SUM(O9)</f>
        <v>895000</v>
      </c>
      <c r="P145" s="89">
        <f>SUM(P9,P45,P52,P69,P79,P97,P107,P126,P138)</f>
        <v>2347500</v>
      </c>
      <c r="Q145" s="90">
        <f>SUM(Q9)</f>
        <v>765000</v>
      </c>
      <c r="R145" s="89">
        <f>SUM(R9,R45,R52,R69,R79,R97,R107,R126,R138)</f>
        <v>2365100</v>
      </c>
      <c r="S145" s="90">
        <f>SUM(S9)</f>
        <v>435000</v>
      </c>
      <c r="T145" s="89">
        <f>SUM(T9,T45,T52,T69,T79,T97,T107,T126,T138)</f>
        <v>2440900</v>
      </c>
      <c r="U145" s="90">
        <f>SUM(U9)</f>
        <v>435000</v>
      </c>
    </row>
    <row r="146" spans="5:13" ht="12.75">
      <c r="E146" s="38"/>
      <c r="F146" s="38"/>
      <c r="G146" s="38"/>
      <c r="H146" s="38"/>
      <c r="I146" s="38"/>
      <c r="J146" s="38"/>
      <c r="K146" s="38"/>
      <c r="L146" s="44"/>
      <c r="M146" s="44"/>
    </row>
  </sheetData>
  <sheetProtection/>
  <mergeCells count="22">
    <mergeCell ref="F3:F8"/>
    <mergeCell ref="G3:G8"/>
    <mergeCell ref="A5:A8"/>
    <mergeCell ref="B5:B8"/>
    <mergeCell ref="C5:C8"/>
    <mergeCell ref="D5:D8"/>
    <mergeCell ref="A3:D4"/>
    <mergeCell ref="E3:E8"/>
    <mergeCell ref="J3:J8"/>
    <mergeCell ref="K3:K8"/>
    <mergeCell ref="L3:L8"/>
    <mergeCell ref="M3:M8"/>
    <mergeCell ref="H3:H8"/>
    <mergeCell ref="I3:I8"/>
    <mergeCell ref="R3:R8"/>
    <mergeCell ref="S3:S8"/>
    <mergeCell ref="T3:T8"/>
    <mergeCell ref="U3:U8"/>
    <mergeCell ref="N3:N8"/>
    <mergeCell ref="O3:O8"/>
    <mergeCell ref="P3:P8"/>
    <mergeCell ref="Q3:Q8"/>
  </mergeCells>
  <printOptions/>
  <pageMargins left="0.7874015748031497" right="0.1968503937007874" top="0.984251968503937" bottom="0.984251968503937" header="0.31496062992125984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wormhole</dc:creator>
  <cp:keywords/>
  <dc:description/>
  <cp:lastModifiedBy>Používateľ systému Windows</cp:lastModifiedBy>
  <cp:lastPrinted>2021-01-29T13:00:54Z</cp:lastPrinted>
  <dcterms:created xsi:type="dcterms:W3CDTF">2008-10-23T06:50:27Z</dcterms:created>
  <dcterms:modified xsi:type="dcterms:W3CDTF">2021-05-19T07:41:15Z</dcterms:modified>
  <cp:category/>
  <cp:version/>
  <cp:contentType/>
  <cp:contentStatus/>
</cp:coreProperties>
</file>